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Excel\"/>
    </mc:Choice>
  </mc:AlternateContent>
  <bookViews>
    <workbookView xWindow="0" yWindow="0" windowWidth="18100" windowHeight="12250"/>
  </bookViews>
  <sheets>
    <sheet name="PV Factor" sheetId="1" r:id="rId1"/>
    <sheet name="Amortization" sheetId="2" r:id="rId2"/>
    <sheet name="PV " sheetId="3" r:id="rId3"/>
    <sheet name="Functions" sheetId="4" r:id="rId4"/>
    <sheet name="Monthly compounding" sheetId="5" r:id="rId5"/>
    <sheet name="Car Loan" sheetId="6" r:id="rId6"/>
    <sheet name="Mortgage" sheetId="7" r:id="rId7"/>
  </sheets>
  <calcPr calcId="171027"/>
</workbook>
</file>

<file path=xl/calcChain.xml><?xml version="1.0" encoding="utf-8"?>
<calcChain xmlns="http://schemas.openxmlformats.org/spreadsheetml/2006/main">
  <c r="E21" i="5" l="1"/>
  <c r="E20" i="5"/>
  <c r="E19" i="5"/>
  <c r="E18" i="5"/>
  <c r="E17" i="5"/>
  <c r="E16" i="5"/>
  <c r="E15" i="5"/>
  <c r="E14" i="5"/>
  <c r="E13" i="5"/>
  <c r="E12" i="5"/>
  <c r="E11" i="5"/>
  <c r="E10" i="5"/>
  <c r="B10" i="2" l="1"/>
  <c r="B15" i="2" s="1"/>
  <c r="D15" i="2"/>
  <c r="D16" i="2"/>
  <c r="D17" i="2"/>
  <c r="D18" i="2"/>
  <c r="D19" i="2"/>
  <c r="B4" i="6"/>
  <c r="B12" i="6"/>
  <c r="C12" i="6"/>
  <c r="D12" i="6"/>
  <c r="E12" i="6"/>
  <c r="B13" i="6" s="1"/>
  <c r="C13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B11" i="4"/>
  <c r="C18" i="4"/>
  <c r="D18" i="4"/>
  <c r="E18" i="4" s="1"/>
  <c r="C27" i="4"/>
  <c r="B34" i="4"/>
  <c r="C34" i="4"/>
  <c r="D34" i="4"/>
  <c r="E34" i="4" s="1"/>
  <c r="F34" i="4" s="1"/>
  <c r="G34" i="4" s="1"/>
  <c r="C4" i="5"/>
  <c r="C10" i="5"/>
  <c r="D10" i="5" s="1"/>
  <c r="B11" i="5" s="1"/>
  <c r="C23" i="5"/>
  <c r="B4" i="7"/>
  <c r="B12" i="7"/>
  <c r="C12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C12" i="3"/>
  <c r="D12" i="3"/>
  <c r="E12" i="3"/>
  <c r="F12" i="3"/>
  <c r="G12" i="3"/>
  <c r="C13" i="3"/>
  <c r="D13" i="3" s="1"/>
  <c r="D14" i="3" s="1"/>
  <c r="B11" i="1"/>
  <c r="C11" i="1" s="1"/>
  <c r="D11" i="1" s="1"/>
  <c r="B12" i="1" l="1"/>
  <c r="E11" i="1"/>
  <c r="C14" i="3"/>
  <c r="E13" i="3"/>
  <c r="C11" i="5"/>
  <c r="D11" i="5"/>
  <c r="B12" i="5" s="1"/>
  <c r="F18" i="4"/>
  <c r="G18" i="4" s="1"/>
  <c r="E12" i="7"/>
  <c r="B13" i="7" s="1"/>
  <c r="B35" i="4"/>
  <c r="E13" i="6"/>
  <c r="B14" i="6" s="1"/>
  <c r="C15" i="2"/>
  <c r="E15" i="2" s="1"/>
  <c r="B16" i="2" s="1"/>
  <c r="C16" i="2" l="1"/>
  <c r="E16" i="2" s="1"/>
  <c r="B17" i="2" s="1"/>
  <c r="C12" i="5"/>
  <c r="D12" i="5"/>
  <c r="B13" i="5" s="1"/>
  <c r="C13" i="7"/>
  <c r="E13" i="7" s="1"/>
  <c r="B14" i="7" s="1"/>
  <c r="E14" i="6"/>
  <c r="B15" i="6" s="1"/>
  <c r="C14" i="6"/>
  <c r="B19" i="4"/>
  <c r="F13" i="3"/>
  <c r="E14" i="3"/>
  <c r="C12" i="1"/>
  <c r="D12" i="1" s="1"/>
  <c r="E17" i="2" l="1"/>
  <c r="B18" i="2" s="1"/>
  <c r="C17" i="2"/>
  <c r="C14" i="7"/>
  <c r="E14" i="7" s="1"/>
  <c r="B15" i="7" s="1"/>
  <c r="E12" i="1"/>
  <c r="B13" i="1"/>
  <c r="B15" i="3"/>
  <c r="C15" i="6"/>
  <c r="E15" i="6"/>
  <c r="B16" i="6" s="1"/>
  <c r="C13" i="5"/>
  <c r="D13" i="5"/>
  <c r="B14" i="5" s="1"/>
  <c r="F14" i="3"/>
  <c r="G13" i="3"/>
  <c r="G14" i="3" s="1"/>
  <c r="C15" i="7" l="1"/>
  <c r="E15" i="7"/>
  <c r="B16" i="7" s="1"/>
  <c r="C14" i="5"/>
  <c r="D14" i="5" s="1"/>
  <c r="B15" i="5" s="1"/>
  <c r="C18" i="2"/>
  <c r="E18" i="2" s="1"/>
  <c r="B19" i="2" s="1"/>
  <c r="C16" i="6"/>
  <c r="E16" i="6" s="1"/>
  <c r="B17" i="6" s="1"/>
  <c r="C13" i="1"/>
  <c r="D13" i="1"/>
  <c r="C17" i="6" l="1"/>
  <c r="E17" i="6" s="1"/>
  <c r="B18" i="6" s="1"/>
  <c r="C19" i="2"/>
  <c r="E19" i="2" s="1"/>
  <c r="C15" i="5"/>
  <c r="D15" i="5"/>
  <c r="B16" i="5" s="1"/>
  <c r="B14" i="1"/>
  <c r="E13" i="1"/>
  <c r="C16" i="7"/>
  <c r="E16" i="7" s="1"/>
  <c r="B17" i="7" s="1"/>
  <c r="C18" i="6" l="1"/>
  <c r="E18" i="6" s="1"/>
  <c r="B19" i="6" s="1"/>
  <c r="E17" i="7"/>
  <c r="B18" i="7" s="1"/>
  <c r="C17" i="7"/>
  <c r="C16" i="5"/>
  <c r="D16" i="5" s="1"/>
  <c r="B17" i="5" s="1"/>
  <c r="C14" i="1"/>
  <c r="D14" i="1" s="1"/>
  <c r="E14" i="1" s="1"/>
  <c r="C17" i="5" l="1"/>
  <c r="D17" i="5" s="1"/>
  <c r="B18" i="5" s="1"/>
  <c r="C19" i="6"/>
  <c r="E19" i="6" s="1"/>
  <c r="B20" i="6" s="1"/>
  <c r="C18" i="7"/>
  <c r="E18" i="7"/>
  <c r="B19" i="7" s="1"/>
  <c r="C20" i="6" l="1"/>
  <c r="E20" i="6" s="1"/>
  <c r="B21" i="6" s="1"/>
  <c r="C18" i="5"/>
  <c r="D18" i="5"/>
  <c r="B19" i="5" s="1"/>
  <c r="C19" i="7"/>
  <c r="E19" i="7"/>
  <c r="B20" i="7" s="1"/>
  <c r="C21" i="6" l="1"/>
  <c r="E21" i="6" s="1"/>
  <c r="B22" i="6" s="1"/>
  <c r="C19" i="5"/>
  <c r="D19" i="5" s="1"/>
  <c r="B20" i="5" s="1"/>
  <c r="C20" i="7"/>
  <c r="E20" i="7" s="1"/>
  <c r="B21" i="7" s="1"/>
  <c r="C21" i="7" l="1"/>
  <c r="E21" i="7" s="1"/>
  <c r="B22" i="7" s="1"/>
  <c r="C20" i="5"/>
  <c r="D20" i="5" s="1"/>
  <c r="B21" i="5" s="1"/>
  <c r="C22" i="6"/>
  <c r="E22" i="6" s="1"/>
  <c r="B23" i="6" s="1"/>
  <c r="C21" i="5" l="1"/>
  <c r="D21" i="5" s="1"/>
  <c r="C23" i="6"/>
  <c r="E23" i="6"/>
  <c r="B24" i="6" s="1"/>
  <c r="C22" i="7"/>
  <c r="E22" i="7" s="1"/>
  <c r="B23" i="7" s="1"/>
  <c r="C23" i="7" l="1"/>
  <c r="E23" i="7" s="1"/>
  <c r="B24" i="7" s="1"/>
  <c r="C24" i="6"/>
  <c r="E24" i="6" s="1"/>
  <c r="B25" i="6" s="1"/>
  <c r="C25" i="6" l="1"/>
  <c r="E25" i="6" s="1"/>
  <c r="B26" i="6" s="1"/>
  <c r="C24" i="7"/>
  <c r="E24" i="7" s="1"/>
  <c r="B25" i="7" s="1"/>
  <c r="E25" i="7" l="1"/>
  <c r="B26" i="7" s="1"/>
  <c r="C25" i="7"/>
  <c r="E26" i="6"/>
  <c r="B27" i="6" s="1"/>
  <c r="C26" i="6"/>
  <c r="C26" i="7" l="1"/>
  <c r="E26" i="7"/>
  <c r="B27" i="7" s="1"/>
  <c r="C27" i="6"/>
  <c r="E27" i="6"/>
  <c r="B28" i="6" s="1"/>
  <c r="C28" i="6" l="1"/>
  <c r="E28" i="6"/>
  <c r="B29" i="6" s="1"/>
  <c r="C27" i="7"/>
  <c r="E27" i="7" s="1"/>
  <c r="B28" i="7" s="1"/>
  <c r="C28" i="7" l="1"/>
  <c r="E28" i="7" s="1"/>
  <c r="B29" i="7" s="1"/>
  <c r="C29" i="6"/>
  <c r="E29" i="6" s="1"/>
  <c r="B30" i="6" s="1"/>
  <c r="E30" i="6" l="1"/>
  <c r="B31" i="6" s="1"/>
  <c r="C30" i="6"/>
  <c r="C29" i="7"/>
  <c r="E29" i="7" s="1"/>
  <c r="B30" i="7" s="1"/>
  <c r="C30" i="7" l="1"/>
  <c r="E30" i="7"/>
  <c r="B31" i="7" s="1"/>
  <c r="C31" i="6"/>
  <c r="E31" i="6"/>
  <c r="B32" i="6" s="1"/>
  <c r="C32" i="6" l="1"/>
  <c r="E32" i="6"/>
  <c r="B33" i="6" s="1"/>
  <c r="C31" i="7"/>
  <c r="E31" i="7"/>
  <c r="B32" i="7" s="1"/>
  <c r="C32" i="7" l="1"/>
  <c r="E32" i="7"/>
  <c r="B33" i="7" s="1"/>
  <c r="C33" i="6"/>
  <c r="E33" i="6" s="1"/>
  <c r="B34" i="6" s="1"/>
  <c r="E34" i="6" l="1"/>
  <c r="B35" i="6" s="1"/>
  <c r="C34" i="6"/>
  <c r="C33" i="7"/>
  <c r="E33" i="7"/>
  <c r="B34" i="7" s="1"/>
  <c r="C34" i="7" l="1"/>
  <c r="E34" i="7" s="1"/>
  <c r="B35" i="7" s="1"/>
  <c r="C35" i="6"/>
  <c r="E35" i="6"/>
  <c r="B36" i="6" s="1"/>
  <c r="C35" i="7" l="1"/>
  <c r="E35" i="7"/>
  <c r="B36" i="7" s="1"/>
  <c r="C36" i="6"/>
  <c r="E36" i="6"/>
  <c r="B37" i="6" s="1"/>
  <c r="C36" i="7" l="1"/>
  <c r="E36" i="7" s="1"/>
  <c r="B37" i="7" s="1"/>
  <c r="C37" i="6"/>
  <c r="E37" i="6" s="1"/>
  <c r="B38" i="6" s="1"/>
  <c r="C38" i="6" l="1"/>
  <c r="E38" i="6" s="1"/>
  <c r="B39" i="6" s="1"/>
  <c r="C37" i="7"/>
  <c r="E37" i="7"/>
  <c r="B38" i="7" s="1"/>
  <c r="C39" i="6" l="1"/>
  <c r="E39" i="6"/>
  <c r="B40" i="6" s="1"/>
  <c r="C38" i="7"/>
  <c r="E38" i="7" s="1"/>
  <c r="B39" i="7" s="1"/>
  <c r="C39" i="7" l="1"/>
  <c r="E39" i="7" s="1"/>
  <c r="B40" i="7" s="1"/>
  <c r="C40" i="6"/>
  <c r="E40" i="6"/>
  <c r="B41" i="6" s="1"/>
  <c r="C40" i="7" l="1"/>
  <c r="E40" i="7" s="1"/>
  <c r="B41" i="7" s="1"/>
  <c r="E41" i="6"/>
  <c r="B42" i="6" s="1"/>
  <c r="C41" i="6"/>
  <c r="C41" i="7" l="1"/>
  <c r="E41" i="7"/>
  <c r="B42" i="7" s="1"/>
  <c r="C42" i="6"/>
  <c r="E42" i="6" s="1"/>
  <c r="B43" i="6" s="1"/>
  <c r="C43" i="6" l="1"/>
  <c r="E43" i="6"/>
  <c r="B44" i="6" s="1"/>
  <c r="C42" i="7"/>
  <c r="E42" i="7"/>
  <c r="B43" i="7" s="1"/>
  <c r="C43" i="7" l="1"/>
  <c r="E43" i="7"/>
  <c r="B44" i="7" s="1"/>
  <c r="C44" i="6"/>
  <c r="E44" i="6"/>
  <c r="B45" i="6" s="1"/>
  <c r="C44" i="7" l="1"/>
  <c r="E44" i="7"/>
  <c r="B45" i="7" s="1"/>
  <c r="C45" i="6"/>
  <c r="E45" i="6" s="1"/>
  <c r="B46" i="6" s="1"/>
  <c r="C46" i="6" l="1"/>
  <c r="E46" i="6" s="1"/>
  <c r="B47" i="6" s="1"/>
  <c r="C45" i="7"/>
  <c r="E45" i="7"/>
  <c r="B46" i="7" s="1"/>
  <c r="C47" i="6" l="1"/>
  <c r="E47" i="6"/>
  <c r="B48" i="6" s="1"/>
  <c r="C46" i="7"/>
  <c r="E46" i="7"/>
  <c r="B47" i="7" s="1"/>
  <c r="C47" i="7" l="1"/>
  <c r="E47" i="7"/>
  <c r="B48" i="7" s="1"/>
  <c r="C48" i="6"/>
  <c r="E48" i="6"/>
  <c r="B49" i="6" s="1"/>
  <c r="C48" i="7" l="1"/>
  <c r="E48" i="7"/>
  <c r="B49" i="7" s="1"/>
  <c r="C49" i="6"/>
  <c r="E49" i="6" s="1"/>
  <c r="B50" i="6" s="1"/>
  <c r="C50" i="6" l="1"/>
  <c r="E50" i="6" s="1"/>
  <c r="B51" i="6" s="1"/>
  <c r="C49" i="7"/>
  <c r="E49" i="7"/>
  <c r="B50" i="7" s="1"/>
  <c r="C51" i="6" l="1"/>
  <c r="E51" i="6"/>
  <c r="B52" i="6" s="1"/>
  <c r="C50" i="7"/>
  <c r="E50" i="7"/>
  <c r="B51" i="7" s="1"/>
  <c r="C51" i="7" l="1"/>
  <c r="E51" i="7"/>
  <c r="B52" i="7" s="1"/>
  <c r="C52" i="6"/>
  <c r="E52" i="6"/>
  <c r="B53" i="6" s="1"/>
  <c r="C52" i="7" l="1"/>
  <c r="E52" i="7"/>
  <c r="B53" i="7" s="1"/>
  <c r="C53" i="6"/>
  <c r="E53" i="6" s="1"/>
  <c r="B54" i="6" s="1"/>
  <c r="C54" i="6" l="1"/>
  <c r="E54" i="6" s="1"/>
  <c r="B55" i="6" s="1"/>
  <c r="C53" i="7"/>
  <c r="E53" i="7"/>
  <c r="B54" i="7" s="1"/>
  <c r="C55" i="6" l="1"/>
  <c r="E55" i="6"/>
  <c r="B56" i="6" s="1"/>
  <c r="C54" i="7"/>
  <c r="E54" i="7"/>
  <c r="B55" i="7" s="1"/>
  <c r="C55" i="7" l="1"/>
  <c r="E55" i="7"/>
  <c r="B56" i="7" s="1"/>
  <c r="C56" i="6"/>
  <c r="E56" i="6"/>
  <c r="B57" i="6" s="1"/>
  <c r="C56" i="7" l="1"/>
  <c r="E56" i="7"/>
  <c r="B57" i="7" s="1"/>
  <c r="C57" i="6"/>
  <c r="E57" i="6" s="1"/>
  <c r="B58" i="6" s="1"/>
  <c r="C58" i="6" l="1"/>
  <c r="E58" i="6" s="1"/>
  <c r="B59" i="6" s="1"/>
  <c r="C57" i="7"/>
  <c r="E57" i="7"/>
  <c r="B58" i="7" s="1"/>
  <c r="C59" i="6" l="1"/>
  <c r="E59" i="6"/>
  <c r="C58" i="7"/>
  <c r="E58" i="7" s="1"/>
  <c r="B59" i="7" s="1"/>
  <c r="C59" i="7" l="1"/>
  <c r="E59" i="7"/>
  <c r="B60" i="7" s="1"/>
  <c r="C60" i="7" l="1"/>
  <c r="E60" i="7"/>
  <c r="B61" i="7" s="1"/>
  <c r="C61" i="7" l="1"/>
  <c r="E61" i="7"/>
  <c r="B62" i="7" s="1"/>
  <c r="C62" i="7" l="1"/>
  <c r="E62" i="7"/>
  <c r="B63" i="7" s="1"/>
  <c r="C63" i="7" l="1"/>
  <c r="E63" i="7" s="1"/>
  <c r="B64" i="7" s="1"/>
  <c r="C64" i="7" l="1"/>
  <c r="E64" i="7"/>
  <c r="B65" i="7" s="1"/>
  <c r="C65" i="7" l="1"/>
  <c r="E65" i="7"/>
  <c r="B66" i="7" s="1"/>
  <c r="C66" i="7" l="1"/>
  <c r="E66" i="7" s="1"/>
  <c r="B67" i="7" s="1"/>
  <c r="C67" i="7" l="1"/>
  <c r="E67" i="7"/>
  <c r="B68" i="7" s="1"/>
  <c r="C68" i="7" l="1"/>
  <c r="E68" i="7" s="1"/>
  <c r="B69" i="7" s="1"/>
  <c r="C69" i="7" l="1"/>
  <c r="E69" i="7"/>
  <c r="B70" i="7" s="1"/>
  <c r="C70" i="7" l="1"/>
  <c r="E70" i="7"/>
  <c r="B71" i="7" s="1"/>
  <c r="C71" i="7" l="1"/>
  <c r="E71" i="7"/>
  <c r="B72" i="7" s="1"/>
  <c r="C72" i="7" l="1"/>
  <c r="E72" i="7"/>
  <c r="B73" i="7" s="1"/>
  <c r="C73" i="7" l="1"/>
  <c r="E73" i="7"/>
  <c r="B74" i="7" s="1"/>
  <c r="C74" i="7" l="1"/>
  <c r="E74" i="7"/>
  <c r="B75" i="7" s="1"/>
  <c r="C75" i="7" l="1"/>
  <c r="E75" i="7"/>
  <c r="B76" i="7" s="1"/>
  <c r="C76" i="7" l="1"/>
  <c r="E76" i="7"/>
  <c r="B77" i="7" s="1"/>
  <c r="C77" i="7" l="1"/>
  <c r="E77" i="7" s="1"/>
  <c r="B78" i="7" s="1"/>
  <c r="C78" i="7" l="1"/>
  <c r="E78" i="7" s="1"/>
  <c r="B79" i="7" s="1"/>
  <c r="C79" i="7" l="1"/>
  <c r="E79" i="7"/>
  <c r="B80" i="7" s="1"/>
  <c r="C80" i="7" l="1"/>
  <c r="E80" i="7"/>
  <c r="B81" i="7" s="1"/>
  <c r="C81" i="7" l="1"/>
  <c r="E81" i="7"/>
  <c r="B82" i="7" s="1"/>
  <c r="C82" i="7" l="1"/>
  <c r="E82" i="7" s="1"/>
  <c r="B83" i="7" s="1"/>
  <c r="C83" i="7" l="1"/>
  <c r="E83" i="7"/>
  <c r="B84" i="7" s="1"/>
  <c r="C84" i="7" l="1"/>
  <c r="E84" i="7"/>
  <c r="B85" i="7" s="1"/>
  <c r="C85" i="7" l="1"/>
  <c r="E85" i="7" s="1"/>
  <c r="B86" i="7" s="1"/>
  <c r="C86" i="7" l="1"/>
  <c r="E86" i="7" s="1"/>
  <c r="B87" i="7" s="1"/>
  <c r="C87" i="7" l="1"/>
  <c r="E87" i="7" s="1"/>
  <c r="B88" i="7" s="1"/>
  <c r="C88" i="7" l="1"/>
  <c r="E88" i="7" s="1"/>
  <c r="B89" i="7" s="1"/>
  <c r="C89" i="7" l="1"/>
  <c r="E89" i="7" s="1"/>
  <c r="B90" i="7" s="1"/>
  <c r="C90" i="7" l="1"/>
  <c r="E90" i="7" s="1"/>
  <c r="B91" i="7" s="1"/>
  <c r="C91" i="7" l="1"/>
  <c r="E91" i="7" s="1"/>
  <c r="B92" i="7" s="1"/>
  <c r="C92" i="7" l="1"/>
  <c r="E92" i="7"/>
  <c r="B93" i="7" s="1"/>
  <c r="C93" i="7" l="1"/>
  <c r="E93" i="7" s="1"/>
  <c r="B94" i="7" s="1"/>
  <c r="C94" i="7" l="1"/>
  <c r="E94" i="7" s="1"/>
  <c r="B95" i="7" s="1"/>
  <c r="C95" i="7" l="1"/>
  <c r="E95" i="7" s="1"/>
  <c r="B96" i="7" s="1"/>
  <c r="C96" i="7" l="1"/>
  <c r="E96" i="7"/>
  <c r="B97" i="7" s="1"/>
  <c r="C97" i="7" l="1"/>
  <c r="E97" i="7" s="1"/>
  <c r="B98" i="7" s="1"/>
  <c r="C98" i="7" l="1"/>
  <c r="E98" i="7" s="1"/>
  <c r="B99" i="7" s="1"/>
  <c r="C99" i="7" l="1"/>
  <c r="E99" i="7" s="1"/>
  <c r="B100" i="7" s="1"/>
  <c r="C100" i="7" l="1"/>
  <c r="E100" i="7"/>
  <c r="B101" i="7" s="1"/>
  <c r="C101" i="7" l="1"/>
  <c r="E101" i="7" s="1"/>
  <c r="B102" i="7" s="1"/>
  <c r="C102" i="7" l="1"/>
  <c r="E102" i="7"/>
  <c r="B103" i="7" s="1"/>
  <c r="C103" i="7" l="1"/>
  <c r="E103" i="7" s="1"/>
  <c r="B104" i="7" s="1"/>
  <c r="C104" i="7" l="1"/>
  <c r="E104" i="7"/>
  <c r="B105" i="7" s="1"/>
  <c r="C105" i="7" l="1"/>
  <c r="E105" i="7" s="1"/>
  <c r="B106" i="7" s="1"/>
  <c r="C106" i="7" l="1"/>
  <c r="E106" i="7" s="1"/>
  <c r="B107" i="7" s="1"/>
  <c r="C107" i="7" l="1"/>
  <c r="E107" i="7"/>
  <c r="B108" i="7" s="1"/>
  <c r="C108" i="7" l="1"/>
  <c r="E108" i="7" s="1"/>
  <c r="B109" i="7" s="1"/>
  <c r="C109" i="7" l="1"/>
  <c r="E109" i="7"/>
  <c r="B110" i="7" s="1"/>
  <c r="C110" i="7" l="1"/>
  <c r="E110" i="7" s="1"/>
  <c r="B111" i="7" s="1"/>
  <c r="C111" i="7" l="1"/>
  <c r="E111" i="7"/>
  <c r="B112" i="7" s="1"/>
  <c r="C112" i="7" l="1"/>
  <c r="E112" i="7" s="1"/>
  <c r="B113" i="7" s="1"/>
  <c r="C113" i="7" l="1"/>
  <c r="E113" i="7"/>
  <c r="B114" i="7" s="1"/>
  <c r="C114" i="7" l="1"/>
  <c r="E114" i="7" s="1"/>
  <c r="B115" i="7" s="1"/>
  <c r="C115" i="7" l="1"/>
  <c r="E115" i="7"/>
  <c r="B116" i="7" s="1"/>
  <c r="C116" i="7" l="1"/>
  <c r="E116" i="7" s="1"/>
  <c r="B117" i="7" s="1"/>
  <c r="C117" i="7" l="1"/>
  <c r="E117" i="7"/>
  <c r="B118" i="7" s="1"/>
  <c r="C118" i="7" l="1"/>
  <c r="E118" i="7"/>
  <c r="B119" i="7" s="1"/>
  <c r="C119" i="7" l="1"/>
  <c r="E119" i="7"/>
  <c r="B120" i="7" s="1"/>
  <c r="C120" i="7" l="1"/>
  <c r="E120" i="7" s="1"/>
  <c r="B121" i="7" s="1"/>
  <c r="C121" i="7" l="1"/>
  <c r="E121" i="7"/>
  <c r="B122" i="7" s="1"/>
  <c r="C122" i="7" l="1"/>
  <c r="E122" i="7"/>
  <c r="B123" i="7" s="1"/>
  <c r="C123" i="7" l="1"/>
  <c r="E123" i="7" s="1"/>
  <c r="B124" i="7" s="1"/>
  <c r="C124" i="7" l="1"/>
  <c r="E124" i="7"/>
  <c r="B125" i="7" s="1"/>
  <c r="C125" i="7" l="1"/>
  <c r="E125" i="7"/>
  <c r="B126" i="7" s="1"/>
  <c r="C126" i="7" l="1"/>
  <c r="E126" i="7"/>
  <c r="B127" i="7" s="1"/>
  <c r="C127" i="7" l="1"/>
  <c r="E127" i="7"/>
  <c r="B128" i="7" s="1"/>
  <c r="C128" i="7" l="1"/>
  <c r="E128" i="7"/>
  <c r="B129" i="7" s="1"/>
  <c r="C129" i="7" l="1"/>
  <c r="E129" i="7"/>
  <c r="B130" i="7" s="1"/>
  <c r="C130" i="7" l="1"/>
  <c r="E130" i="7"/>
  <c r="B131" i="7" s="1"/>
  <c r="C131" i="7" l="1"/>
  <c r="E131" i="7"/>
  <c r="B132" i="7" s="1"/>
  <c r="C132" i="7" l="1"/>
  <c r="E132" i="7"/>
  <c r="B133" i="7" s="1"/>
  <c r="C133" i="7" l="1"/>
  <c r="E133" i="7" s="1"/>
  <c r="B134" i="7" s="1"/>
  <c r="C134" i="7" l="1"/>
  <c r="E134" i="7"/>
  <c r="B135" i="7" s="1"/>
  <c r="C135" i="7" l="1"/>
  <c r="E135" i="7"/>
  <c r="B136" i="7" s="1"/>
  <c r="C136" i="7" l="1"/>
  <c r="E136" i="7" s="1"/>
  <c r="B137" i="7" s="1"/>
  <c r="C137" i="7" l="1"/>
  <c r="E137" i="7"/>
  <c r="B138" i="7" s="1"/>
  <c r="C138" i="7" l="1"/>
  <c r="E138" i="7"/>
  <c r="B139" i="7" s="1"/>
  <c r="C139" i="7" l="1"/>
  <c r="E139" i="7"/>
  <c r="B140" i="7" s="1"/>
  <c r="C140" i="7" l="1"/>
  <c r="E140" i="7"/>
  <c r="B141" i="7" s="1"/>
  <c r="C141" i="7" l="1"/>
  <c r="E141" i="7"/>
  <c r="B142" i="7" s="1"/>
  <c r="C142" i="7" l="1"/>
  <c r="E142" i="7"/>
  <c r="B143" i="7" s="1"/>
  <c r="C143" i="7" l="1"/>
  <c r="E143" i="7"/>
  <c r="B144" i="7" s="1"/>
  <c r="C144" i="7" l="1"/>
  <c r="E144" i="7"/>
  <c r="B145" i="7" s="1"/>
  <c r="C145" i="7" l="1"/>
  <c r="E145" i="7"/>
  <c r="B146" i="7" s="1"/>
  <c r="C146" i="7" l="1"/>
  <c r="E146" i="7"/>
  <c r="B147" i="7" s="1"/>
  <c r="C147" i="7" l="1"/>
  <c r="E147" i="7" s="1"/>
  <c r="B148" i="7" s="1"/>
  <c r="C148" i="7" l="1"/>
  <c r="E148" i="7"/>
  <c r="B149" i="7" s="1"/>
  <c r="C149" i="7" l="1"/>
  <c r="E149" i="7"/>
  <c r="B150" i="7" s="1"/>
  <c r="C150" i="7" l="1"/>
  <c r="E150" i="7" s="1"/>
  <c r="B151" i="7" s="1"/>
  <c r="C151" i="7" l="1"/>
  <c r="E151" i="7"/>
  <c r="B152" i="7" s="1"/>
  <c r="C152" i="7" l="1"/>
  <c r="E152" i="7"/>
  <c r="B153" i="7" s="1"/>
  <c r="C153" i="7" l="1"/>
  <c r="E153" i="7" s="1"/>
  <c r="B154" i="7" s="1"/>
  <c r="C154" i="7" l="1"/>
  <c r="E154" i="7" s="1"/>
  <c r="B155" i="7" s="1"/>
  <c r="C155" i="7" l="1"/>
  <c r="E155" i="7" s="1"/>
  <c r="B156" i="7" s="1"/>
  <c r="C156" i="7" l="1"/>
  <c r="E156" i="7" s="1"/>
  <c r="B157" i="7" s="1"/>
  <c r="C157" i="7" l="1"/>
  <c r="E157" i="7" s="1"/>
  <c r="B158" i="7" s="1"/>
  <c r="C158" i="7" l="1"/>
  <c r="E158" i="7" s="1"/>
  <c r="B159" i="7" s="1"/>
  <c r="C159" i="7" l="1"/>
  <c r="E159" i="7" s="1"/>
  <c r="B160" i="7" s="1"/>
  <c r="C160" i="7" l="1"/>
  <c r="E160" i="7" s="1"/>
  <c r="B161" i="7" s="1"/>
  <c r="C161" i="7" l="1"/>
  <c r="E161" i="7" s="1"/>
  <c r="B162" i="7" s="1"/>
  <c r="C162" i="7" l="1"/>
  <c r="E162" i="7" s="1"/>
  <c r="B163" i="7" s="1"/>
  <c r="C163" i="7" l="1"/>
  <c r="E163" i="7" s="1"/>
  <c r="B164" i="7" s="1"/>
  <c r="C164" i="7" l="1"/>
  <c r="E164" i="7" s="1"/>
  <c r="B165" i="7" s="1"/>
  <c r="C165" i="7" l="1"/>
  <c r="E165" i="7" s="1"/>
  <c r="B166" i="7" s="1"/>
  <c r="C166" i="7" l="1"/>
  <c r="E166" i="7" s="1"/>
  <c r="B167" i="7" s="1"/>
  <c r="C167" i="7" l="1"/>
  <c r="E167" i="7" s="1"/>
  <c r="B168" i="7" s="1"/>
  <c r="C168" i="7" l="1"/>
  <c r="E168" i="7" s="1"/>
  <c r="B169" i="7" s="1"/>
  <c r="C169" i="7" l="1"/>
  <c r="E169" i="7" s="1"/>
  <c r="B170" i="7" s="1"/>
  <c r="C170" i="7" l="1"/>
  <c r="E170" i="7" s="1"/>
  <c r="B171" i="7" s="1"/>
  <c r="C171" i="7" l="1"/>
  <c r="E171" i="7" s="1"/>
  <c r="B172" i="7" s="1"/>
  <c r="C172" i="7" l="1"/>
  <c r="E172" i="7"/>
  <c r="B173" i="7" s="1"/>
  <c r="C173" i="7" l="1"/>
  <c r="E173" i="7" s="1"/>
  <c r="B174" i="7" s="1"/>
  <c r="C174" i="7" l="1"/>
  <c r="E174" i="7" s="1"/>
  <c r="B175" i="7" s="1"/>
  <c r="C175" i="7" l="1"/>
  <c r="E175" i="7"/>
  <c r="B176" i="7" s="1"/>
  <c r="C176" i="7" l="1"/>
  <c r="E176" i="7"/>
  <c r="B177" i="7" s="1"/>
  <c r="C177" i="7" l="1"/>
  <c r="E177" i="7" s="1"/>
  <c r="B178" i="7" s="1"/>
  <c r="C178" i="7" l="1"/>
  <c r="E178" i="7" s="1"/>
  <c r="B179" i="7" s="1"/>
  <c r="C179" i="7" l="1"/>
  <c r="E179" i="7"/>
  <c r="B180" i="7" s="1"/>
  <c r="C180" i="7" l="1"/>
  <c r="E180" i="7"/>
  <c r="B181" i="7" s="1"/>
  <c r="C181" i="7" l="1"/>
  <c r="E181" i="7" s="1"/>
  <c r="B182" i="7" s="1"/>
  <c r="C182" i="7" l="1"/>
  <c r="E182" i="7" s="1"/>
  <c r="B183" i="7" s="1"/>
  <c r="C183" i="7" l="1"/>
  <c r="E183" i="7"/>
  <c r="B184" i="7" s="1"/>
  <c r="C184" i="7" l="1"/>
  <c r="E184" i="7"/>
  <c r="B185" i="7" s="1"/>
  <c r="C185" i="7" l="1"/>
  <c r="E185" i="7" s="1"/>
  <c r="B186" i="7" s="1"/>
  <c r="C186" i="7" l="1"/>
  <c r="E186" i="7" s="1"/>
  <c r="B187" i="7" s="1"/>
  <c r="C187" i="7" l="1"/>
  <c r="E187" i="7"/>
  <c r="B188" i="7" s="1"/>
  <c r="C188" i="7" l="1"/>
  <c r="E188" i="7"/>
  <c r="B189" i="7" s="1"/>
  <c r="C189" i="7" l="1"/>
  <c r="E189" i="7" s="1"/>
  <c r="B190" i="7" s="1"/>
  <c r="C190" i="7" l="1"/>
  <c r="E190" i="7" s="1"/>
  <c r="B191" i="7" s="1"/>
  <c r="C191" i="7" l="1"/>
  <c r="E191" i="7"/>
  <c r="B192" i="7" s="1"/>
  <c r="C192" i="7" l="1"/>
  <c r="E192" i="7"/>
  <c r="B193" i="7" s="1"/>
  <c r="C193" i="7" l="1"/>
  <c r="E193" i="7" s="1"/>
  <c r="B194" i="7" s="1"/>
  <c r="C194" i="7" l="1"/>
  <c r="E194" i="7" s="1"/>
  <c r="B195" i="7" s="1"/>
  <c r="C195" i="7" l="1"/>
  <c r="E195" i="7"/>
  <c r="B196" i="7" s="1"/>
  <c r="C196" i="7" l="1"/>
  <c r="E196" i="7"/>
  <c r="B197" i="7" s="1"/>
  <c r="C197" i="7" l="1"/>
  <c r="E197" i="7" s="1"/>
  <c r="B198" i="7" s="1"/>
  <c r="C198" i="7" l="1"/>
  <c r="E198" i="7" s="1"/>
  <c r="B199" i="7" s="1"/>
  <c r="C199" i="7" l="1"/>
  <c r="E199" i="7"/>
  <c r="B200" i="7" s="1"/>
  <c r="C200" i="7" l="1"/>
  <c r="E200" i="7"/>
  <c r="B201" i="7" s="1"/>
  <c r="C201" i="7" l="1"/>
  <c r="E201" i="7" s="1"/>
  <c r="B202" i="7" s="1"/>
  <c r="C202" i="7" l="1"/>
  <c r="E202" i="7" s="1"/>
  <c r="B203" i="7" s="1"/>
  <c r="C203" i="7" l="1"/>
  <c r="E203" i="7"/>
  <c r="B204" i="7" s="1"/>
  <c r="C204" i="7" l="1"/>
  <c r="E204" i="7"/>
  <c r="B205" i="7" s="1"/>
  <c r="C205" i="7" l="1"/>
  <c r="E205" i="7" s="1"/>
  <c r="B206" i="7" s="1"/>
  <c r="C206" i="7" l="1"/>
  <c r="E206" i="7" s="1"/>
  <c r="B207" i="7" s="1"/>
  <c r="C207" i="7" l="1"/>
  <c r="E207" i="7"/>
  <c r="B208" i="7" s="1"/>
  <c r="C208" i="7" l="1"/>
  <c r="E208" i="7"/>
  <c r="B209" i="7" s="1"/>
  <c r="C209" i="7" l="1"/>
  <c r="E209" i="7" s="1"/>
  <c r="B210" i="7" s="1"/>
  <c r="C210" i="7" l="1"/>
  <c r="E210" i="7" s="1"/>
  <c r="B211" i="7" s="1"/>
  <c r="C211" i="7" l="1"/>
  <c r="E211" i="7" s="1"/>
  <c r="B212" i="7" s="1"/>
  <c r="C212" i="7" l="1"/>
  <c r="E212" i="7" s="1"/>
  <c r="B213" i="7" s="1"/>
  <c r="C213" i="7" l="1"/>
  <c r="E213" i="7" s="1"/>
  <c r="B214" i="7" s="1"/>
  <c r="C214" i="7" l="1"/>
  <c r="E214" i="7" s="1"/>
  <c r="B215" i="7" s="1"/>
  <c r="C215" i="7" l="1"/>
  <c r="E215" i="7" s="1"/>
  <c r="B216" i="7" s="1"/>
  <c r="C216" i="7" l="1"/>
  <c r="E216" i="7" s="1"/>
  <c r="B217" i="7" s="1"/>
  <c r="C217" i="7" l="1"/>
  <c r="E217" i="7" s="1"/>
  <c r="B218" i="7" s="1"/>
  <c r="C218" i="7" l="1"/>
  <c r="E218" i="7" s="1"/>
  <c r="B219" i="7" s="1"/>
  <c r="C219" i="7" l="1"/>
  <c r="E219" i="7" s="1"/>
  <c r="B220" i="7" s="1"/>
  <c r="C220" i="7" l="1"/>
  <c r="E220" i="7" s="1"/>
  <c r="B221" i="7" s="1"/>
  <c r="C221" i="7" l="1"/>
  <c r="E221" i="7" s="1"/>
  <c r="B222" i="7" s="1"/>
  <c r="C222" i="7" l="1"/>
  <c r="E222" i="7" s="1"/>
  <c r="B223" i="7" s="1"/>
  <c r="C223" i="7" l="1"/>
  <c r="E223" i="7" s="1"/>
  <c r="B224" i="7" s="1"/>
  <c r="C224" i="7" l="1"/>
  <c r="E224" i="7" s="1"/>
  <c r="B225" i="7" s="1"/>
  <c r="C225" i="7" l="1"/>
  <c r="E225" i="7" s="1"/>
  <c r="B226" i="7" s="1"/>
  <c r="C226" i="7" l="1"/>
  <c r="E226" i="7" s="1"/>
  <c r="B227" i="7" s="1"/>
  <c r="C227" i="7" l="1"/>
  <c r="E227" i="7" s="1"/>
  <c r="B228" i="7" s="1"/>
  <c r="C228" i="7" l="1"/>
  <c r="E228" i="7" s="1"/>
  <c r="B229" i="7" s="1"/>
  <c r="C229" i="7" l="1"/>
  <c r="E229" i="7" s="1"/>
  <c r="B230" i="7" s="1"/>
  <c r="C230" i="7" l="1"/>
  <c r="E230" i="7" s="1"/>
  <c r="B231" i="7" s="1"/>
  <c r="C231" i="7" l="1"/>
  <c r="E231" i="7" s="1"/>
  <c r="B232" i="7" s="1"/>
  <c r="C232" i="7" l="1"/>
  <c r="E232" i="7" s="1"/>
  <c r="B233" i="7" s="1"/>
  <c r="C233" i="7" l="1"/>
  <c r="E233" i="7" s="1"/>
  <c r="B234" i="7" s="1"/>
  <c r="C234" i="7" l="1"/>
  <c r="E234" i="7" s="1"/>
  <c r="B235" i="7" s="1"/>
  <c r="C235" i="7" l="1"/>
  <c r="E235" i="7" s="1"/>
  <c r="B236" i="7" s="1"/>
  <c r="C236" i="7" l="1"/>
  <c r="E236" i="7" s="1"/>
  <c r="B237" i="7" s="1"/>
  <c r="C237" i="7" l="1"/>
  <c r="E237" i="7" s="1"/>
  <c r="B238" i="7" s="1"/>
  <c r="C238" i="7" l="1"/>
  <c r="E238" i="7" s="1"/>
  <c r="B239" i="7" s="1"/>
  <c r="C239" i="7" l="1"/>
  <c r="E239" i="7" s="1"/>
  <c r="B240" i="7" s="1"/>
  <c r="C240" i="7" l="1"/>
  <c r="E240" i="7" s="1"/>
  <c r="B241" i="7" s="1"/>
  <c r="C241" i="7" l="1"/>
  <c r="E241" i="7" s="1"/>
  <c r="B242" i="7" s="1"/>
  <c r="C242" i="7" l="1"/>
  <c r="E242" i="7" s="1"/>
  <c r="B243" i="7" s="1"/>
  <c r="C243" i="7" l="1"/>
  <c r="E243" i="7" s="1"/>
  <c r="B244" i="7" s="1"/>
  <c r="C244" i="7" l="1"/>
  <c r="E244" i="7" s="1"/>
  <c r="B245" i="7" s="1"/>
  <c r="C245" i="7" l="1"/>
  <c r="E245" i="7" s="1"/>
  <c r="B246" i="7" s="1"/>
  <c r="C246" i="7" l="1"/>
  <c r="E246" i="7" s="1"/>
  <c r="B247" i="7" s="1"/>
  <c r="C247" i="7" l="1"/>
  <c r="E247" i="7" s="1"/>
  <c r="B248" i="7" s="1"/>
  <c r="C248" i="7" l="1"/>
  <c r="E248" i="7"/>
  <c r="B249" i="7" s="1"/>
  <c r="C249" i="7" l="1"/>
  <c r="E249" i="7"/>
  <c r="B250" i="7" s="1"/>
  <c r="C250" i="7" l="1"/>
  <c r="E250" i="7"/>
  <c r="B251" i="7" s="1"/>
  <c r="C251" i="7" l="1"/>
  <c r="E251" i="7"/>
  <c r="B252" i="7" s="1"/>
  <c r="C252" i="7" l="1"/>
  <c r="E252" i="7"/>
  <c r="B253" i="7" s="1"/>
  <c r="C253" i="7" l="1"/>
  <c r="E253" i="7"/>
  <c r="B254" i="7" s="1"/>
  <c r="C254" i="7" l="1"/>
  <c r="E254" i="7"/>
  <c r="B255" i="7" s="1"/>
  <c r="C255" i="7" l="1"/>
  <c r="E255" i="7"/>
  <c r="B256" i="7" s="1"/>
  <c r="C256" i="7" l="1"/>
  <c r="E256" i="7"/>
  <c r="B257" i="7" s="1"/>
  <c r="C257" i="7" l="1"/>
  <c r="E257" i="7"/>
  <c r="B258" i="7" s="1"/>
  <c r="C258" i="7" l="1"/>
  <c r="E258" i="7"/>
  <c r="B259" i="7" s="1"/>
  <c r="C259" i="7" l="1"/>
  <c r="E259" i="7"/>
  <c r="B260" i="7" s="1"/>
  <c r="C260" i="7" l="1"/>
  <c r="E260" i="7"/>
  <c r="B261" i="7" s="1"/>
  <c r="C261" i="7" l="1"/>
  <c r="E261" i="7"/>
  <c r="B262" i="7" s="1"/>
  <c r="C262" i="7" l="1"/>
  <c r="E262" i="7"/>
  <c r="B263" i="7" s="1"/>
  <c r="C263" i="7" l="1"/>
  <c r="E263" i="7"/>
  <c r="B264" i="7" s="1"/>
  <c r="C264" i="7" l="1"/>
  <c r="E264" i="7"/>
  <c r="B265" i="7" s="1"/>
  <c r="C265" i="7" l="1"/>
  <c r="E265" i="7"/>
  <c r="B266" i="7" s="1"/>
  <c r="C266" i="7" l="1"/>
  <c r="E266" i="7"/>
  <c r="B267" i="7" s="1"/>
  <c r="C267" i="7" l="1"/>
  <c r="E267" i="7"/>
  <c r="B268" i="7" s="1"/>
  <c r="C268" i="7" l="1"/>
  <c r="E268" i="7"/>
  <c r="B269" i="7" s="1"/>
  <c r="C269" i="7" l="1"/>
  <c r="E269" i="7"/>
  <c r="B270" i="7" s="1"/>
  <c r="C270" i="7" l="1"/>
  <c r="E270" i="7"/>
  <c r="B271" i="7" s="1"/>
  <c r="C271" i="7" l="1"/>
  <c r="E271" i="7"/>
  <c r="B272" i="7" s="1"/>
  <c r="C272" i="7" l="1"/>
  <c r="E272" i="7"/>
  <c r="B273" i="7" s="1"/>
  <c r="C273" i="7" l="1"/>
  <c r="E273" i="7"/>
  <c r="B274" i="7" s="1"/>
  <c r="C274" i="7" l="1"/>
  <c r="E274" i="7"/>
  <c r="B275" i="7" s="1"/>
  <c r="C275" i="7" l="1"/>
  <c r="E275" i="7"/>
  <c r="B276" i="7" s="1"/>
  <c r="C276" i="7" l="1"/>
  <c r="E276" i="7"/>
  <c r="B277" i="7" s="1"/>
  <c r="C277" i="7" l="1"/>
  <c r="E277" i="7"/>
  <c r="B278" i="7" s="1"/>
  <c r="C278" i="7" l="1"/>
  <c r="E278" i="7"/>
  <c r="B279" i="7" s="1"/>
  <c r="C279" i="7" l="1"/>
  <c r="E279" i="7"/>
  <c r="B280" i="7" s="1"/>
  <c r="C280" i="7" l="1"/>
  <c r="E280" i="7"/>
  <c r="B281" i="7" s="1"/>
  <c r="C281" i="7" l="1"/>
  <c r="E281" i="7"/>
  <c r="B282" i="7" s="1"/>
  <c r="C282" i="7" l="1"/>
  <c r="E282" i="7"/>
  <c r="B283" i="7" s="1"/>
  <c r="C283" i="7" l="1"/>
  <c r="E283" i="7"/>
  <c r="B284" i="7" s="1"/>
  <c r="C284" i="7" l="1"/>
  <c r="E284" i="7"/>
  <c r="B285" i="7" s="1"/>
  <c r="C285" i="7" l="1"/>
  <c r="E285" i="7"/>
  <c r="B286" i="7" s="1"/>
  <c r="C286" i="7" l="1"/>
  <c r="E286" i="7"/>
  <c r="B287" i="7" s="1"/>
  <c r="C287" i="7" l="1"/>
  <c r="E287" i="7"/>
  <c r="B288" i="7" s="1"/>
  <c r="C288" i="7" l="1"/>
  <c r="E288" i="7"/>
  <c r="B289" i="7" s="1"/>
  <c r="C289" i="7" l="1"/>
  <c r="E289" i="7"/>
  <c r="B290" i="7" s="1"/>
  <c r="C290" i="7" l="1"/>
  <c r="E290" i="7"/>
  <c r="B291" i="7" s="1"/>
  <c r="C291" i="7" l="1"/>
  <c r="E291" i="7"/>
  <c r="B292" i="7" s="1"/>
  <c r="C292" i="7" l="1"/>
  <c r="E292" i="7"/>
  <c r="B293" i="7" s="1"/>
  <c r="C293" i="7" l="1"/>
  <c r="E293" i="7"/>
  <c r="B294" i="7" s="1"/>
  <c r="C294" i="7" l="1"/>
  <c r="E294" i="7"/>
  <c r="B295" i="7" s="1"/>
  <c r="C295" i="7" l="1"/>
  <c r="E295" i="7"/>
  <c r="B296" i="7" s="1"/>
  <c r="C296" i="7" l="1"/>
  <c r="E296" i="7"/>
  <c r="B297" i="7" s="1"/>
  <c r="C297" i="7" l="1"/>
  <c r="E297" i="7"/>
  <c r="B298" i="7" s="1"/>
  <c r="C298" i="7" l="1"/>
  <c r="E298" i="7"/>
  <c r="B299" i="7" s="1"/>
  <c r="C299" i="7" l="1"/>
  <c r="E299" i="7"/>
  <c r="B300" i="7" s="1"/>
  <c r="C300" i="7" l="1"/>
  <c r="E300" i="7"/>
  <c r="B301" i="7" s="1"/>
  <c r="C301" i="7" l="1"/>
  <c r="E301" i="7"/>
  <c r="B302" i="7" s="1"/>
  <c r="C302" i="7" l="1"/>
  <c r="E302" i="7"/>
  <c r="B303" i="7" s="1"/>
  <c r="C303" i="7" l="1"/>
  <c r="E303" i="7"/>
  <c r="B304" i="7" s="1"/>
  <c r="C304" i="7" l="1"/>
  <c r="E304" i="7"/>
  <c r="B305" i="7" s="1"/>
  <c r="C305" i="7" l="1"/>
  <c r="E305" i="7"/>
  <c r="B306" i="7" s="1"/>
  <c r="C306" i="7" l="1"/>
  <c r="E306" i="7"/>
  <c r="B307" i="7" s="1"/>
  <c r="C307" i="7" l="1"/>
  <c r="E307" i="7"/>
  <c r="B308" i="7" s="1"/>
  <c r="C308" i="7" l="1"/>
  <c r="E308" i="7"/>
  <c r="B309" i="7" s="1"/>
  <c r="C309" i="7" l="1"/>
  <c r="E309" i="7"/>
  <c r="B310" i="7" s="1"/>
  <c r="C310" i="7" l="1"/>
  <c r="E310" i="7"/>
  <c r="B311" i="7" s="1"/>
  <c r="C311" i="7" l="1"/>
  <c r="E311" i="7"/>
  <c r="B312" i="7" s="1"/>
  <c r="C312" i="7" l="1"/>
  <c r="E312" i="7"/>
  <c r="B313" i="7" s="1"/>
  <c r="C313" i="7" l="1"/>
  <c r="E313" i="7"/>
  <c r="B314" i="7" s="1"/>
  <c r="C314" i="7" l="1"/>
  <c r="E314" i="7"/>
  <c r="B315" i="7" s="1"/>
  <c r="C315" i="7" l="1"/>
  <c r="E315" i="7"/>
  <c r="B316" i="7" s="1"/>
  <c r="C316" i="7" l="1"/>
  <c r="E316" i="7"/>
  <c r="B317" i="7" s="1"/>
  <c r="C317" i="7" l="1"/>
  <c r="E317" i="7"/>
  <c r="B318" i="7" s="1"/>
  <c r="C318" i="7" l="1"/>
  <c r="E318" i="7"/>
  <c r="B319" i="7" s="1"/>
  <c r="C319" i="7" l="1"/>
  <c r="E319" i="7"/>
  <c r="B320" i="7" s="1"/>
  <c r="C320" i="7" l="1"/>
  <c r="E320" i="7"/>
  <c r="B321" i="7" s="1"/>
  <c r="C321" i="7" l="1"/>
  <c r="E321" i="7"/>
  <c r="B322" i="7" s="1"/>
  <c r="C322" i="7" l="1"/>
  <c r="E322" i="7"/>
  <c r="B323" i="7" s="1"/>
  <c r="C323" i="7" l="1"/>
  <c r="E323" i="7"/>
  <c r="B324" i="7" s="1"/>
  <c r="C324" i="7" l="1"/>
  <c r="E324" i="7"/>
  <c r="B325" i="7" s="1"/>
  <c r="C325" i="7" l="1"/>
  <c r="E325" i="7"/>
  <c r="B326" i="7" s="1"/>
  <c r="C326" i="7" l="1"/>
  <c r="E326" i="7"/>
  <c r="B327" i="7" s="1"/>
  <c r="C327" i="7" l="1"/>
  <c r="E327" i="7"/>
  <c r="B328" i="7" s="1"/>
  <c r="C328" i="7" l="1"/>
  <c r="E328" i="7"/>
  <c r="B329" i="7" s="1"/>
  <c r="C329" i="7" l="1"/>
  <c r="E329" i="7"/>
  <c r="B330" i="7" s="1"/>
  <c r="C330" i="7" l="1"/>
  <c r="E330" i="7"/>
  <c r="B331" i="7" s="1"/>
  <c r="C331" i="7" l="1"/>
  <c r="E331" i="7"/>
  <c r="B332" i="7" s="1"/>
  <c r="C332" i="7" l="1"/>
  <c r="E332" i="7"/>
  <c r="B333" i="7" s="1"/>
  <c r="C333" i="7" l="1"/>
  <c r="E333" i="7"/>
  <c r="B334" i="7" s="1"/>
  <c r="C334" i="7" l="1"/>
  <c r="E334" i="7"/>
  <c r="B335" i="7" s="1"/>
  <c r="C335" i="7" l="1"/>
  <c r="E335" i="7"/>
  <c r="B336" i="7" s="1"/>
  <c r="C336" i="7" l="1"/>
  <c r="E336" i="7"/>
  <c r="B337" i="7" s="1"/>
  <c r="C337" i="7" l="1"/>
  <c r="E337" i="7" s="1"/>
  <c r="B338" i="7" s="1"/>
  <c r="C338" i="7" l="1"/>
  <c r="E338" i="7" s="1"/>
  <c r="B339" i="7" s="1"/>
  <c r="C339" i="7" l="1"/>
  <c r="E339" i="7"/>
  <c r="B340" i="7" s="1"/>
  <c r="C340" i="7" l="1"/>
  <c r="E340" i="7"/>
  <c r="B341" i="7" s="1"/>
  <c r="C341" i="7" l="1"/>
  <c r="E341" i="7" s="1"/>
  <c r="B342" i="7" s="1"/>
  <c r="C342" i="7" l="1"/>
  <c r="E342" i="7" s="1"/>
  <c r="B343" i="7" s="1"/>
  <c r="C343" i="7" l="1"/>
  <c r="E343" i="7"/>
  <c r="B344" i="7" s="1"/>
  <c r="C344" i="7" l="1"/>
  <c r="E344" i="7"/>
  <c r="B345" i="7" s="1"/>
  <c r="C345" i="7" l="1"/>
  <c r="E345" i="7" s="1"/>
  <c r="B346" i="7" s="1"/>
  <c r="C346" i="7" l="1"/>
  <c r="E346" i="7" s="1"/>
  <c r="B347" i="7" s="1"/>
  <c r="C347" i="7" l="1"/>
  <c r="E347" i="7"/>
  <c r="B348" i="7" s="1"/>
  <c r="C348" i="7" l="1"/>
  <c r="E348" i="7"/>
  <c r="B349" i="7" s="1"/>
  <c r="C349" i="7" l="1"/>
  <c r="E349" i="7"/>
  <c r="B350" i="7" s="1"/>
  <c r="C350" i="7" l="1"/>
  <c r="E350" i="7"/>
  <c r="B351" i="7" s="1"/>
  <c r="C351" i="7" l="1"/>
  <c r="E351" i="7"/>
  <c r="B352" i="7" s="1"/>
  <c r="C352" i="7" l="1"/>
  <c r="E352" i="7" s="1"/>
  <c r="B353" i="7" s="1"/>
  <c r="C353" i="7" l="1"/>
  <c r="E353" i="7"/>
  <c r="B354" i="7" s="1"/>
  <c r="C354" i="7" l="1"/>
  <c r="E354" i="7"/>
  <c r="B355" i="7" s="1"/>
  <c r="C355" i="7" l="1"/>
  <c r="E355" i="7"/>
  <c r="B356" i="7" s="1"/>
  <c r="C356" i="7" l="1"/>
  <c r="E356" i="7" s="1"/>
  <c r="B357" i="7" s="1"/>
  <c r="C357" i="7" l="1"/>
  <c r="E357" i="7"/>
  <c r="B358" i="7" s="1"/>
  <c r="C358" i="7" l="1"/>
  <c r="E358" i="7"/>
  <c r="B359" i="7" s="1"/>
  <c r="C359" i="7" l="1"/>
  <c r="E359" i="7"/>
  <c r="B360" i="7" s="1"/>
  <c r="C360" i="7" l="1"/>
  <c r="E360" i="7" s="1"/>
  <c r="B361" i="7" s="1"/>
  <c r="C361" i="7" l="1"/>
  <c r="E361" i="7"/>
  <c r="B362" i="7" s="1"/>
  <c r="C362" i="7" l="1"/>
  <c r="E362" i="7"/>
  <c r="B363" i="7" s="1"/>
  <c r="C363" i="7" l="1"/>
  <c r="E363" i="7"/>
  <c r="B364" i="7" s="1"/>
  <c r="C364" i="7" l="1"/>
  <c r="E364" i="7" s="1"/>
  <c r="B365" i="7" s="1"/>
  <c r="C365" i="7" l="1"/>
  <c r="E365" i="7"/>
  <c r="B366" i="7" s="1"/>
  <c r="C366" i="7" l="1"/>
  <c r="E366" i="7" s="1"/>
  <c r="B367" i="7" s="1"/>
  <c r="C367" i="7" l="1"/>
  <c r="E367" i="7"/>
  <c r="B368" i="7" s="1"/>
  <c r="C368" i="7" l="1"/>
  <c r="E368" i="7" s="1"/>
  <c r="B369" i="7" s="1"/>
  <c r="C369" i="7" l="1"/>
  <c r="E369" i="7" s="1"/>
  <c r="B370" i="7" s="1"/>
  <c r="C370" i="7" l="1"/>
  <c r="E370" i="7"/>
  <c r="B371" i="7" s="1"/>
  <c r="C371" i="7" l="1"/>
  <c r="E371" i="7"/>
</calcChain>
</file>

<file path=xl/sharedStrings.xml><?xml version="1.0" encoding="utf-8"?>
<sst xmlns="http://schemas.openxmlformats.org/spreadsheetml/2006/main" count="107" uniqueCount="55">
  <si>
    <t>FUTURE AND PRESENT VALUE FACTORS</t>
  </si>
  <si>
    <t>Interest rate</t>
  </si>
  <si>
    <t>Present value</t>
  </si>
  <si>
    <t>First of</t>
  </si>
  <si>
    <t>End of</t>
  </si>
  <si>
    <t xml:space="preserve">% of </t>
  </si>
  <si>
    <t>Year</t>
  </si>
  <si>
    <t>Initial</t>
  </si>
  <si>
    <t>Balance</t>
  </si>
  <si>
    <t>Interest</t>
  </si>
  <si>
    <t>Investment</t>
  </si>
  <si>
    <t>% of Initial Investment ( Future Value Factor )  =  ( 1 + Interest Rate ) ^ # of Years</t>
  </si>
  <si>
    <t>Present Value Factor  = 1 / ( 1 + Interest Rate ) ^ # of Years</t>
  </si>
  <si>
    <t>AMORTIZATON TABLE</t>
  </si>
  <si>
    <t xml:space="preserve">The following amortization table shows the link between the present value (amount </t>
  </si>
  <si>
    <t>borrowed), cash flow (payment) and discount rate (interest rate) on a five-year loan.</t>
  </si>
  <si>
    <t>Payment</t>
  </si>
  <si>
    <t>Amount borrowed</t>
  </si>
  <si>
    <t>Beginning</t>
  </si>
  <si>
    <t>Plus</t>
  </si>
  <si>
    <t>Less</t>
  </si>
  <si>
    <t>Ending</t>
  </si>
  <si>
    <t>PRESENT VALUE CALCULATION</t>
  </si>
  <si>
    <t>Present value factor</t>
  </si>
  <si>
    <t>PV of payment</t>
  </si>
  <si>
    <t>PV of all payments</t>
  </si>
  <si>
    <t>SPREADSHEET FUNCTIONS</t>
  </si>
  <si>
    <t xml:space="preserve">Given the number of periods (or number of payments), any two of the following determine </t>
  </si>
  <si>
    <t>the third:  present value, cash flow, discount rate.  Be careful about the signs!</t>
  </si>
  <si>
    <t>1. The present value is computed as PV(interest rate, # of periods, cash flow).</t>
  </si>
  <si>
    <t>Discount rate</t>
  </si>
  <si>
    <t>Number of periods</t>
  </si>
  <si>
    <t>Cash flow</t>
  </si>
  <si>
    <t>2. The present value can also be computed as NPV(interest rate, series of cash flows).</t>
  </si>
  <si>
    <t>PV of cash flows</t>
  </si>
  <si>
    <t>3. The cash flow is computed as PMT(discount rate, # of periods, present value).</t>
  </si>
  <si>
    <t>4. The discount rate is computed as IRR(series of present value and cash flows).</t>
  </si>
  <si>
    <t>Internal rate of return</t>
  </si>
  <si>
    <t>MONTHLY COMPOUNDING</t>
  </si>
  <si>
    <t>Annual interest rate</t>
  </si>
  <si>
    <t>Monthly interest rate</t>
  </si>
  <si>
    <t xml:space="preserve"> ( Annual rate / 12 )</t>
  </si>
  <si>
    <t>Future</t>
  </si>
  <si>
    <t>Value</t>
  </si>
  <si>
    <t>Month</t>
  </si>
  <si>
    <t>Factor</t>
  </si>
  <si>
    <t>Effective annual rate</t>
  </si>
  <si>
    <t>Effective annual rate  =  FVF - 100%  =  ( 1 + Monthly Rate )^12 - 100%</t>
  </si>
  <si>
    <t>Principal</t>
  </si>
  <si>
    <t>Number of years</t>
  </si>
  <si>
    <t>Monthly payment</t>
  </si>
  <si>
    <t>If the principal or interest rate are changed, the monthly payment</t>
  </si>
  <si>
    <t>and the following amortization table will automatically recalculate.</t>
  </si>
  <si>
    <t>The following shows how to calculate the present value</t>
  </si>
  <si>
    <t>as the sum of the present values of the cash flows.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</si>
</sst>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.00_);\(0.00\)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name val="MS Sans Serif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helv"/>
    </font>
    <font>
      <b/>
      <sz val="10"/>
      <name val="HELV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5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164" fontId="1" fillId="0" borderId="0" xfId="1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164" fontId="3" fillId="0" borderId="0" xfId="1" applyNumberFormat="1" applyFont="1"/>
    <xf numFmtId="9" fontId="7" fillId="0" borderId="0" xfId="2" applyFont="1"/>
    <xf numFmtId="164" fontId="5" fillId="0" borderId="0" xfId="1" applyNumberFormat="1" applyFont="1"/>
    <xf numFmtId="164" fontId="3" fillId="0" borderId="0" xfId="0" applyNumberFormat="1" applyFont="1"/>
    <xf numFmtId="0" fontId="7" fillId="0" borderId="0" xfId="0" applyFont="1"/>
    <xf numFmtId="0" fontId="1" fillId="0" borderId="1" xfId="0" applyFont="1" applyBorder="1"/>
    <xf numFmtId="0" fontId="9" fillId="0" borderId="0" xfId="0" applyFont="1"/>
    <xf numFmtId="39" fontId="0" fillId="0" borderId="0" xfId="0" applyNumberFormat="1" applyProtection="1"/>
    <xf numFmtId="165" fontId="1" fillId="0" borderId="0" xfId="0" applyNumberFormat="1" applyFont="1" applyProtection="1"/>
    <xf numFmtId="39" fontId="1" fillId="0" borderId="0" xfId="0" applyNumberFormat="1" applyFont="1" applyProtection="1"/>
    <xf numFmtId="165" fontId="7" fillId="0" borderId="0" xfId="0" applyNumberFormat="1" applyFont="1" applyAlignment="1" applyProtection="1">
      <alignment horizontal="left"/>
    </xf>
    <xf numFmtId="165" fontId="3" fillId="0" borderId="0" xfId="0" applyNumberFormat="1" applyFont="1" applyAlignment="1" applyProtection="1">
      <alignment horizontal="left"/>
    </xf>
    <xf numFmtId="165" fontId="3" fillId="0" borderId="0" xfId="0" applyNumberFormat="1" applyFont="1" applyAlignment="1" applyProtection="1">
      <alignment horizontal="center"/>
    </xf>
    <xf numFmtId="39" fontId="3" fillId="0" borderId="0" xfId="0" applyNumberFormat="1" applyFont="1" applyProtection="1"/>
    <xf numFmtId="0" fontId="14" fillId="0" borderId="0" xfId="0" applyFont="1"/>
    <xf numFmtId="0" fontId="7" fillId="0" borderId="0" xfId="0" applyFont="1" applyAlignment="1">
      <alignment horizontal="center"/>
    </xf>
    <xf numFmtId="39" fontId="7" fillId="0" borderId="0" xfId="0" applyNumberFormat="1" applyFont="1" applyProtection="1"/>
    <xf numFmtId="0" fontId="1" fillId="0" borderId="1" xfId="0" applyFont="1" applyBorder="1" applyAlignment="1">
      <alignment horizontal="center"/>
    </xf>
    <xf numFmtId="165" fontId="5" fillId="0" borderId="0" xfId="0" applyNumberFormat="1" applyFont="1" applyAlignment="1" applyProtection="1">
      <alignment horizontal="left"/>
    </xf>
    <xf numFmtId="165" fontId="5" fillId="0" borderId="0" xfId="0" applyNumberFormat="1" applyFont="1" applyAlignment="1" applyProtection="1">
      <alignment horizontal="center"/>
    </xf>
    <xf numFmtId="39" fontId="5" fillId="0" borderId="0" xfId="0" applyNumberFormat="1" applyFont="1" applyProtection="1"/>
    <xf numFmtId="0" fontId="15" fillId="0" borderId="0" xfId="0" applyFont="1"/>
    <xf numFmtId="39" fontId="8" fillId="0" borderId="0" xfId="0" applyNumberFormat="1" applyFont="1" applyProtection="1"/>
    <xf numFmtId="39" fontId="11" fillId="0" borderId="0" xfId="0" applyNumberFormat="1" applyFont="1" applyProtection="1"/>
    <xf numFmtId="39" fontId="10" fillId="0" borderId="0" xfId="0" applyNumberFormat="1" applyFont="1" applyProtection="1"/>
    <xf numFmtId="165" fontId="4" fillId="0" borderId="0" xfId="0" applyNumberFormat="1" applyFont="1" applyAlignment="1" applyProtection="1">
      <alignment horizontal="left"/>
    </xf>
    <xf numFmtId="0" fontId="4" fillId="0" borderId="1" xfId="0" applyFont="1" applyBorder="1" applyAlignment="1">
      <alignment horizontal="center"/>
    </xf>
    <xf numFmtId="165" fontId="1" fillId="0" borderId="1" xfId="0" applyNumberFormat="1" applyFont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center"/>
    </xf>
    <xf numFmtId="165" fontId="7" fillId="0" borderId="1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/>
    </xf>
    <xf numFmtId="0" fontId="16" fillId="0" borderId="0" xfId="0" applyFont="1"/>
    <xf numFmtId="0" fontId="17" fillId="0" borderId="0" xfId="0" applyFont="1"/>
    <xf numFmtId="37" fontId="3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10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8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9" fontId="7" fillId="0" borderId="0" xfId="2" applyFont="1" applyAlignment="1">
      <alignment horizontal="right"/>
    </xf>
    <xf numFmtId="164" fontId="1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43" fontId="3" fillId="0" borderId="0" xfId="1" applyFont="1" applyAlignment="1">
      <alignment horizontal="right"/>
    </xf>
    <xf numFmtId="43" fontId="1" fillId="0" borderId="0" xfId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3" fillId="0" borderId="0" xfId="2" applyNumberFormat="1" applyFont="1" applyAlignment="1">
      <alignment horizontal="right"/>
    </xf>
    <xf numFmtId="39" fontId="3" fillId="0" borderId="0" xfId="0" applyNumberFormat="1" applyFont="1" applyAlignment="1" applyProtection="1">
      <alignment horizontal="right"/>
    </xf>
    <xf numFmtId="39" fontId="7" fillId="0" borderId="0" xfId="0" applyNumberFormat="1" applyFont="1" applyAlignment="1" applyProtection="1">
      <alignment horizontal="right"/>
    </xf>
    <xf numFmtId="39" fontId="5" fillId="0" borderId="0" xfId="0" applyNumberFormat="1" applyFont="1" applyAlignment="1" applyProtection="1">
      <alignment horizontal="right"/>
    </xf>
    <xf numFmtId="7" fontId="5" fillId="0" borderId="0" xfId="0" applyNumberFormat="1" applyFont="1" applyAlignment="1" applyProtection="1">
      <alignment horizontal="right"/>
    </xf>
    <xf numFmtId="39" fontId="8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/>
    </xf>
    <xf numFmtId="39" fontId="10" fillId="0" borderId="0" xfId="0" applyNumberFormat="1" applyFont="1" applyAlignment="1" applyProtection="1">
      <alignment horizontal="right"/>
    </xf>
    <xf numFmtId="164" fontId="7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9" fontId="3" fillId="0" borderId="0" xfId="2" applyFont="1" applyAlignment="1">
      <alignment horizontal="right"/>
    </xf>
    <xf numFmtId="164" fontId="1" fillId="0" borderId="0" xfId="0" applyNumberFormat="1" applyFont="1" applyAlignment="1">
      <alignment horizontal="right"/>
    </xf>
    <xf numFmtId="166" fontId="5" fillId="0" borderId="0" xfId="1" applyNumberFormat="1" applyFont="1" applyAlignment="1">
      <alignment horizontal="right"/>
    </xf>
    <xf numFmtId="37" fontId="18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0" fontId="1" fillId="0" borderId="0" xfId="1" applyNumberFormat="1" applyFont="1"/>
    <xf numFmtId="0" fontId="1" fillId="0" borderId="0" xfId="0" applyNumberFormat="1" applyFont="1" applyProtection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 applyProtection="1">
      <alignment horizontal="left"/>
    </xf>
    <xf numFmtId="37" fontId="1" fillId="0" borderId="0" xfId="0" applyNumberFormat="1" applyFont="1" applyAlignment="1">
      <alignment horizontal="right"/>
    </xf>
    <xf numFmtId="5" fontId="3" fillId="0" borderId="0" xfId="0" applyNumberFormat="1" applyFont="1" applyProtection="1">
      <protection locked="0"/>
    </xf>
    <xf numFmtId="10" fontId="7" fillId="0" borderId="0" xfId="0" applyNumberFormat="1" applyFont="1" applyProtection="1">
      <protection locked="0"/>
    </xf>
    <xf numFmtId="164" fontId="4" fillId="0" borderId="0" xfId="1" applyNumberFormat="1" applyFont="1" applyProtection="1">
      <protection locked="0"/>
    </xf>
    <xf numFmtId="0" fontId="0" fillId="0" borderId="0" xfId="0" applyAlignment="1">
      <alignment horizontal="right"/>
    </xf>
    <xf numFmtId="9" fontId="7" fillId="0" borderId="0" xfId="2" applyFont="1" applyProtection="1">
      <protection locked="0"/>
    </xf>
    <xf numFmtId="10" fontId="7" fillId="0" borderId="0" xfId="2" applyNumberFormat="1" applyFont="1" applyAlignment="1" applyProtection="1">
      <alignment horizontal="right"/>
      <protection locked="0"/>
    </xf>
    <xf numFmtId="9" fontId="16" fillId="0" borderId="0" xfId="2" applyFont="1" applyProtection="1">
      <protection locked="0"/>
    </xf>
    <xf numFmtId="37" fontId="16" fillId="0" borderId="0" xfId="1" applyNumberFormat="1" applyFont="1" applyProtection="1">
      <protection locked="0"/>
    </xf>
    <xf numFmtId="166" fontId="16" fillId="0" borderId="0" xfId="0" applyNumberFormat="1" applyFont="1" applyProtection="1">
      <protection locked="0"/>
    </xf>
    <xf numFmtId="164" fontId="5" fillId="0" borderId="0" xfId="1" applyNumberFormat="1" applyFont="1" applyProtection="1">
      <protection locked="0"/>
    </xf>
    <xf numFmtId="37" fontId="3" fillId="0" borderId="0" xfId="1" applyNumberFormat="1" applyFont="1" applyAlignment="1" applyProtection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 applyProtection="1">
      <alignment horizontal="left"/>
    </xf>
    <xf numFmtId="9" fontId="4" fillId="0" borderId="0" xfId="2" applyFont="1" applyProtection="1">
      <protection locked="0"/>
    </xf>
    <xf numFmtId="164" fontId="7" fillId="0" borderId="0" xfId="1" applyNumberFormat="1" applyFont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workbookViewId="0">
      <selection activeCell="E35" sqref="E35"/>
    </sheetView>
  </sheetViews>
  <sheetFormatPr defaultRowHeight="12.5" x14ac:dyDescent="0.25"/>
  <cols>
    <col min="1" max="1" width="19" customWidth="1"/>
    <col min="5" max="5" width="10.81640625" customWidth="1"/>
  </cols>
  <sheetData>
    <row r="1" spans="1:6" ht="13" x14ac:dyDescent="0.3">
      <c r="A1" s="89" t="s">
        <v>0</v>
      </c>
      <c r="B1" s="89"/>
      <c r="C1" s="89"/>
      <c r="D1" s="89"/>
    </row>
    <row r="4" spans="1:6" ht="13" x14ac:dyDescent="0.3">
      <c r="A4" s="1" t="s">
        <v>1</v>
      </c>
      <c r="B4" s="1"/>
      <c r="C4" s="104">
        <v>0.1</v>
      </c>
      <c r="D4" s="1"/>
      <c r="E4" s="1"/>
      <c r="F4" s="1"/>
    </row>
    <row r="5" spans="1:6" ht="13" x14ac:dyDescent="0.3">
      <c r="A5" s="6" t="s">
        <v>2</v>
      </c>
      <c r="B5" s="1"/>
      <c r="C5" s="105">
        <v>1000</v>
      </c>
      <c r="D5" s="1"/>
      <c r="E5" s="1"/>
      <c r="F5" s="1"/>
    </row>
    <row r="6" spans="1:6" ht="13" x14ac:dyDescent="0.3">
      <c r="A6" s="1"/>
      <c r="B6" s="1"/>
      <c r="C6" s="1"/>
      <c r="D6" s="1"/>
      <c r="E6" s="1"/>
      <c r="F6" s="1"/>
    </row>
    <row r="7" spans="1:6" ht="13" x14ac:dyDescent="0.3">
      <c r="A7" s="3"/>
      <c r="B7" s="3" t="s">
        <v>3</v>
      </c>
      <c r="C7" s="3"/>
      <c r="D7" s="3" t="s">
        <v>4</v>
      </c>
      <c r="E7" s="5" t="s">
        <v>5</v>
      </c>
    </row>
    <row r="8" spans="1:6" ht="13" x14ac:dyDescent="0.3">
      <c r="A8" s="3"/>
      <c r="B8" s="3" t="s">
        <v>6</v>
      </c>
      <c r="C8" s="3"/>
      <c r="D8" s="3" t="s">
        <v>6</v>
      </c>
      <c r="E8" s="5" t="s">
        <v>7</v>
      </c>
    </row>
    <row r="9" spans="1:6" ht="13.5" thickBot="1" x14ac:dyDescent="0.35">
      <c r="A9" s="26" t="s">
        <v>6</v>
      </c>
      <c r="B9" s="26" t="s">
        <v>8</v>
      </c>
      <c r="C9" s="26" t="s">
        <v>9</v>
      </c>
      <c r="D9" s="26" t="s">
        <v>8</v>
      </c>
      <c r="E9" s="35" t="s">
        <v>10</v>
      </c>
    </row>
    <row r="10" spans="1:6" ht="13" x14ac:dyDescent="0.3">
      <c r="A10" s="3"/>
      <c r="B10" s="1"/>
      <c r="C10" s="1"/>
      <c r="D10" s="1"/>
      <c r="E10" s="6"/>
    </row>
    <row r="11" spans="1:6" ht="13" x14ac:dyDescent="0.3">
      <c r="A11" s="3">
        <v>1</v>
      </c>
      <c r="B11" s="65">
        <f>C5</f>
        <v>1000</v>
      </c>
      <c r="C11" s="66">
        <f>B11*$C$4</f>
        <v>100</v>
      </c>
      <c r="D11" s="66">
        <f>B11+C11</f>
        <v>1100</v>
      </c>
      <c r="E11" s="67">
        <f>D11/$C$5</f>
        <v>1.1000000000000001</v>
      </c>
    </row>
    <row r="12" spans="1:6" ht="13" x14ac:dyDescent="0.3">
      <c r="A12" s="3">
        <v>2</v>
      </c>
      <c r="B12" s="50">
        <f>D11</f>
        <v>1100</v>
      </c>
      <c r="C12" s="50">
        <f>B12*$C$4</f>
        <v>110</v>
      </c>
      <c r="D12" s="66">
        <f>B12+C12</f>
        <v>1210</v>
      </c>
      <c r="E12" s="67">
        <f>D12/$C$5</f>
        <v>1.21</v>
      </c>
    </row>
    <row r="13" spans="1:6" ht="13" x14ac:dyDescent="0.3">
      <c r="A13" s="3">
        <v>3</v>
      </c>
      <c r="B13" s="50">
        <f>D12</f>
        <v>1210</v>
      </c>
      <c r="C13" s="50">
        <f>B13*$C$4</f>
        <v>121</v>
      </c>
      <c r="D13" s="66">
        <f>B13+C13</f>
        <v>1331</v>
      </c>
      <c r="E13" s="67">
        <f>D13/$C$5</f>
        <v>1.331</v>
      </c>
    </row>
    <row r="14" spans="1:6" ht="13" x14ac:dyDescent="0.3">
      <c r="A14" s="3">
        <v>4</v>
      </c>
      <c r="B14" s="50">
        <f>D13</f>
        <v>1331</v>
      </c>
      <c r="C14" s="50">
        <f>B14*$C$4</f>
        <v>133.1</v>
      </c>
      <c r="D14" s="66">
        <f>B14+C14</f>
        <v>1464.1</v>
      </c>
      <c r="E14" s="67">
        <f>D14/$C$5</f>
        <v>1.4641</v>
      </c>
    </row>
    <row r="17" spans="1:17" ht="13" x14ac:dyDescent="0.3">
      <c r="A17" s="90" t="s">
        <v>11</v>
      </c>
      <c r="B17" s="90"/>
      <c r="C17" s="90"/>
      <c r="D17" s="90"/>
      <c r="E17" s="90"/>
      <c r="F17" s="90"/>
      <c r="G17" s="90"/>
    </row>
    <row r="18" spans="1:17" ht="13" x14ac:dyDescent="0.3">
      <c r="A18" s="7"/>
      <c r="B18" s="1"/>
      <c r="C18" s="1"/>
      <c r="D18" s="1"/>
      <c r="E18" s="1"/>
      <c r="F18" s="1"/>
    </row>
    <row r="19" spans="1:17" ht="13" x14ac:dyDescent="0.3">
      <c r="A19" s="91" t="s">
        <v>12</v>
      </c>
      <c r="B19" s="91"/>
      <c r="C19" s="91"/>
      <c r="D19" s="91"/>
      <c r="E19" s="91"/>
      <c r="F19" s="8"/>
    </row>
    <row r="20" spans="1:17" ht="13" x14ac:dyDescent="0.3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3" x14ac:dyDescent="0.3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3" x14ac:dyDescent="0.3"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3" x14ac:dyDescent="0.3"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3" x14ac:dyDescent="0.3"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3" x14ac:dyDescent="0.3"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3" x14ac:dyDescent="0.3"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3" x14ac:dyDescent="0.3"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3" x14ac:dyDescent="0.3"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3" x14ac:dyDescent="0.3"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3" x14ac:dyDescent="0.3"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" x14ac:dyDescent="0.3"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8:17" ht="13" x14ac:dyDescent="0.3"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8:17" ht="13" x14ac:dyDescent="0.3"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8:17" ht="13" x14ac:dyDescent="0.3"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8:17" ht="13" x14ac:dyDescent="0.3"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8:17" ht="13" x14ac:dyDescent="0.3"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8:17" ht="13" x14ac:dyDescent="0.3"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8:17" ht="13" x14ac:dyDescent="0.3"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8:17" ht="13" x14ac:dyDescent="0.3"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8:17" ht="13" x14ac:dyDescent="0.3"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8:17" ht="13" x14ac:dyDescent="0.3"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8:17" ht="13" x14ac:dyDescent="0.3"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8:17" ht="13" x14ac:dyDescent="0.3"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8:17" ht="13" x14ac:dyDescent="0.3"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mergeCells count="3">
    <mergeCell ref="A1:D1"/>
    <mergeCell ref="A17:G17"/>
    <mergeCell ref="A19:E19"/>
  </mergeCells>
  <printOptions horizontalCentered="1" verticalCentered="1" headings="1"/>
  <pageMargins left="0.75" right="0.75" top="1" bottom="1" header="0.5" footer="0.5"/>
  <pageSetup orientation="landscape" r:id="rId1"/>
  <headerFooter alignWithMargins="0">
    <oddHeader>&amp;C&amp;14TIME VALUE OF MONEY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workbookViewId="0">
      <selection activeCell="G15" sqref="G15"/>
    </sheetView>
  </sheetViews>
  <sheetFormatPr defaultRowHeight="12.5" x14ac:dyDescent="0.25"/>
  <cols>
    <col min="1" max="1" width="17.26953125" customWidth="1"/>
    <col min="2" max="5" width="10.26953125" customWidth="1"/>
  </cols>
  <sheetData>
    <row r="1" spans="1:14" ht="13" x14ac:dyDescent="0.3">
      <c r="A1" s="92" t="s">
        <v>13</v>
      </c>
      <c r="B1" s="9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" x14ac:dyDescent="0.3">
      <c r="A4" s="93" t="s">
        <v>14</v>
      </c>
      <c r="B4" s="93"/>
      <c r="C4" s="93"/>
      <c r="D4" s="93"/>
      <c r="E4" s="93"/>
      <c r="F4" s="93"/>
      <c r="G4" s="93"/>
      <c r="H4" s="1"/>
      <c r="I4" s="1"/>
      <c r="J4" s="1"/>
      <c r="K4" s="1"/>
      <c r="L4" s="1"/>
      <c r="M4" s="1"/>
      <c r="N4" s="1"/>
    </row>
    <row r="5" spans="1:14" ht="13" x14ac:dyDescent="0.3">
      <c r="A5" s="93" t="s">
        <v>15</v>
      </c>
      <c r="B5" s="93"/>
      <c r="C5" s="93"/>
      <c r="D5" s="93"/>
      <c r="E5" s="93"/>
      <c r="F5" s="93"/>
      <c r="G5" s="93"/>
      <c r="H5" s="1"/>
      <c r="I5" s="1"/>
      <c r="J5" s="1"/>
      <c r="K5" s="1"/>
      <c r="L5" s="1"/>
      <c r="M5" s="1"/>
      <c r="N5" s="1"/>
    </row>
    <row r="6" spans="1:14" ht="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3" x14ac:dyDescent="0.3">
      <c r="A8" s="13" t="s">
        <v>1</v>
      </c>
      <c r="B8" s="82">
        <v>0.1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3" x14ac:dyDescent="0.3">
      <c r="A9" s="8" t="s">
        <v>16</v>
      </c>
      <c r="B9" s="87">
        <v>1000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3" x14ac:dyDescent="0.3">
      <c r="A10" s="7" t="s">
        <v>17</v>
      </c>
      <c r="B10" s="88">
        <f>-PV(B8,5,B9)</f>
        <v>3790.7867694084507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3" x14ac:dyDescent="0.3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3" x14ac:dyDescent="0.3">
      <c r="A12" s="1"/>
      <c r="B12" s="3" t="s">
        <v>18</v>
      </c>
      <c r="C12" s="3" t="s">
        <v>19</v>
      </c>
      <c r="D12" s="3" t="s">
        <v>20</v>
      </c>
      <c r="E12" s="3" t="s">
        <v>21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3.5" thickBot="1" x14ac:dyDescent="0.35">
      <c r="A13" s="26" t="s">
        <v>6</v>
      </c>
      <c r="B13" s="26" t="s">
        <v>8</v>
      </c>
      <c r="C13" s="26" t="s">
        <v>9</v>
      </c>
      <c r="D13" s="26" t="s">
        <v>16</v>
      </c>
      <c r="E13" s="26" t="s">
        <v>8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3" x14ac:dyDescent="0.3">
      <c r="A15" s="3">
        <v>1</v>
      </c>
      <c r="B15" s="47">
        <f>B10</f>
        <v>3790.7867694084507</v>
      </c>
      <c r="C15" s="65">
        <f>B15*$B$8</f>
        <v>379.07867694084507</v>
      </c>
      <c r="D15" s="46">
        <f>-$B$9</f>
        <v>-1000</v>
      </c>
      <c r="E15" s="77">
        <f>SUM(B15:D15)</f>
        <v>3169.8654463492958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3" x14ac:dyDescent="0.3">
      <c r="A16" s="3">
        <v>2</v>
      </c>
      <c r="B16" s="68">
        <f>E15</f>
        <v>3169.8654463492958</v>
      </c>
      <c r="C16" s="65">
        <f>B16*$B$8</f>
        <v>316.9865446349296</v>
      </c>
      <c r="D16" s="46">
        <f>-$B$9</f>
        <v>-1000</v>
      </c>
      <c r="E16" s="77">
        <f>SUM(B16:D16)</f>
        <v>2486.8519909842253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3" x14ac:dyDescent="0.3">
      <c r="A17" s="3">
        <v>3</v>
      </c>
      <c r="B17" s="68">
        <f>E16</f>
        <v>2486.8519909842253</v>
      </c>
      <c r="C17" s="65">
        <f>B17*$B$8</f>
        <v>248.68519909842254</v>
      </c>
      <c r="D17" s="46">
        <f>-$B$9</f>
        <v>-1000</v>
      </c>
      <c r="E17" s="77">
        <f>SUM(B17:D17)</f>
        <v>1735.5371900826476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3" x14ac:dyDescent="0.3">
      <c r="A18" s="3">
        <v>4</v>
      </c>
      <c r="B18" s="68">
        <f>E17</f>
        <v>1735.5371900826476</v>
      </c>
      <c r="C18" s="65">
        <f>B18*$B$8</f>
        <v>173.55371900826478</v>
      </c>
      <c r="D18" s="46">
        <f>-$B$9</f>
        <v>-1000</v>
      </c>
      <c r="E18" s="77">
        <f>SUM(B18:D18)</f>
        <v>909.09090909091242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3" x14ac:dyDescent="0.3">
      <c r="A19" s="3">
        <v>5</v>
      </c>
      <c r="B19" s="68">
        <f>E18</f>
        <v>909.09090909091242</v>
      </c>
      <c r="C19" s="65">
        <f>B19*$B$8</f>
        <v>90.909090909091248</v>
      </c>
      <c r="D19" s="46">
        <f>-$B$9</f>
        <v>-1000</v>
      </c>
      <c r="E19" s="77">
        <f>SUM(B19:D19)</f>
        <v>3.637978807091713E-12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3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3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3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3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3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3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3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3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3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3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3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3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3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3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3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3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mergeCells count="3">
    <mergeCell ref="A1:B1"/>
    <mergeCell ref="A4:G4"/>
    <mergeCell ref="A5:G5"/>
  </mergeCells>
  <printOptions horizontalCentered="1" verticalCentered="1" headings="1"/>
  <pageMargins left="0.75" right="0.75" top="1" bottom="1" header="0.5" footer="0.5"/>
  <pageSetup orientation="landscape" r:id="rId1"/>
  <headerFooter alignWithMargins="0">
    <oddHeader>&amp;C&amp;14TIME VALUE OF MONEY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workbookViewId="0">
      <selection activeCell="H28" sqref="H28"/>
    </sheetView>
  </sheetViews>
  <sheetFormatPr defaultRowHeight="12.5" x14ac:dyDescent="0.25"/>
  <cols>
    <col min="1" max="1" width="19.1796875" customWidth="1"/>
  </cols>
  <sheetData>
    <row r="1" spans="1:30" ht="13" x14ac:dyDescent="0.3">
      <c r="A1" s="92" t="s">
        <v>22</v>
      </c>
      <c r="B1" s="92"/>
      <c r="C1" s="92"/>
    </row>
    <row r="3" spans="1:30" ht="13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3" x14ac:dyDescent="0.3">
      <c r="A4" s="94" t="s">
        <v>53</v>
      </c>
      <c r="B4" s="95"/>
      <c r="C4" s="95"/>
      <c r="D4" s="95"/>
      <c r="E4" s="95"/>
      <c r="F4" s="95"/>
      <c r="G4" s="74"/>
      <c r="H4" s="7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3" x14ac:dyDescent="0.3">
      <c r="A5" s="96" t="s">
        <v>54</v>
      </c>
      <c r="B5" s="97"/>
      <c r="C5" s="97"/>
      <c r="D5" s="97"/>
      <c r="E5" s="97"/>
      <c r="F5" s="9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3" x14ac:dyDescent="0.3">
      <c r="A7" s="13" t="s">
        <v>1</v>
      </c>
      <c r="B7" s="82">
        <v>0.1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3" x14ac:dyDescent="0.3">
      <c r="A8" s="8" t="s">
        <v>16</v>
      </c>
      <c r="B8" s="87">
        <v>1000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3.5" thickBot="1" x14ac:dyDescent="0.35">
      <c r="A10" s="14" t="s">
        <v>6</v>
      </c>
      <c r="B10" s="14">
        <v>0</v>
      </c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3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3" x14ac:dyDescent="0.3">
      <c r="A12" s="8" t="s">
        <v>16</v>
      </c>
      <c r="B12" s="8"/>
      <c r="C12" s="48">
        <f>$B$8</f>
        <v>1000</v>
      </c>
      <c r="D12" s="48">
        <f>$B$8</f>
        <v>1000</v>
      </c>
      <c r="E12" s="48">
        <f>$B$8</f>
        <v>1000</v>
      </c>
      <c r="F12" s="48">
        <f>$B$8</f>
        <v>1000</v>
      </c>
      <c r="G12" s="48">
        <f>$B$8</f>
        <v>1000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3" x14ac:dyDescent="0.3">
      <c r="A13" s="13" t="s">
        <v>23</v>
      </c>
      <c r="B13" s="10">
        <v>1</v>
      </c>
      <c r="C13" s="49">
        <f>B13/(1+$B$7)</f>
        <v>0.90909090909090906</v>
      </c>
      <c r="D13" s="49">
        <f>C13/(1+$B$7)</f>
        <v>0.82644628099173545</v>
      </c>
      <c r="E13" s="49">
        <f>D13/(1+$B$7)</f>
        <v>0.75131480090157765</v>
      </c>
      <c r="F13" s="49">
        <f>E13/(1+$B$7)</f>
        <v>0.68301345536507052</v>
      </c>
      <c r="G13" s="49">
        <f>F13/(1+$B$7)</f>
        <v>0.62092132305915493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3" x14ac:dyDescent="0.3">
      <c r="A14" s="1" t="s">
        <v>24</v>
      </c>
      <c r="B14" s="1"/>
      <c r="C14" s="50">
        <f>C12*C13</f>
        <v>909.09090909090901</v>
      </c>
      <c r="D14" s="50">
        <f>D12*D13</f>
        <v>826.44628099173542</v>
      </c>
      <c r="E14" s="50">
        <f>E12*E13</f>
        <v>751.31480090157766</v>
      </c>
      <c r="F14" s="50">
        <f>F12*F13</f>
        <v>683.01345536507051</v>
      </c>
      <c r="G14" s="50">
        <f>G12*G13</f>
        <v>620.92132305915493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3" x14ac:dyDescent="0.3">
      <c r="A15" s="7" t="s">
        <v>25</v>
      </c>
      <c r="B15" s="47">
        <f>SUM(B14:G14)</f>
        <v>3790.7867694084475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3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3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3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3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3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3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3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3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3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3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</sheetData>
  <mergeCells count="3">
    <mergeCell ref="A1:C1"/>
    <mergeCell ref="A4:F4"/>
    <mergeCell ref="A5:F5"/>
  </mergeCells>
  <printOptions horizontalCentered="1" verticalCentered="1" headings="1"/>
  <pageMargins left="0.75" right="0.75" top="1" bottom="1" header="0.5" footer="0.5"/>
  <pageSetup orientation="landscape" r:id="rId1"/>
  <headerFooter alignWithMargins="0">
    <oddHeader>&amp;C&amp;14TIME VALUE OF MONEY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selection activeCell="I35" sqref="I35"/>
    </sheetView>
  </sheetViews>
  <sheetFormatPr defaultRowHeight="12.5" x14ac:dyDescent="0.25"/>
  <cols>
    <col min="1" max="1" width="20.453125" customWidth="1"/>
    <col min="4" max="4" width="9.1796875" customWidth="1"/>
  </cols>
  <sheetData>
    <row r="1" spans="1:8" ht="13" x14ac:dyDescent="0.3">
      <c r="A1" s="99" t="s">
        <v>26</v>
      </c>
      <c r="B1" s="99"/>
    </row>
    <row r="3" spans="1:8" ht="13" x14ac:dyDescent="0.3">
      <c r="A3" s="94" t="s">
        <v>27</v>
      </c>
      <c r="B3" s="94"/>
      <c r="C3" s="94"/>
      <c r="D3" s="94"/>
      <c r="E3" s="94"/>
      <c r="F3" s="94"/>
      <c r="G3" s="94"/>
      <c r="H3" s="94"/>
    </row>
    <row r="4" spans="1:8" ht="13" x14ac:dyDescent="0.3">
      <c r="A4" s="94" t="s">
        <v>28</v>
      </c>
      <c r="B4" s="94"/>
      <c r="C4" s="94"/>
      <c r="D4" s="94"/>
      <c r="E4" s="94"/>
      <c r="F4" s="94"/>
      <c r="G4" s="94"/>
      <c r="H4" s="43"/>
    </row>
    <row r="6" spans="1:8" ht="13" x14ac:dyDescent="0.3">
      <c r="A6" s="90" t="s">
        <v>29</v>
      </c>
      <c r="B6" s="90"/>
      <c r="C6" s="90"/>
      <c r="D6" s="90"/>
      <c r="E6" s="90"/>
      <c r="F6" s="90"/>
      <c r="G6" s="90"/>
      <c r="H6" s="90"/>
    </row>
    <row r="8" spans="1:8" ht="13" x14ac:dyDescent="0.3">
      <c r="A8" s="40" t="s">
        <v>30</v>
      </c>
      <c r="B8" s="84">
        <v>0.1</v>
      </c>
    </row>
    <row r="9" spans="1:8" ht="13" x14ac:dyDescent="0.3">
      <c r="A9" s="40" t="s">
        <v>31</v>
      </c>
      <c r="B9" s="40">
        <v>5</v>
      </c>
      <c r="G9" s="1"/>
    </row>
    <row r="10" spans="1:8" ht="13" x14ac:dyDescent="0.3">
      <c r="A10" s="40" t="s">
        <v>32</v>
      </c>
      <c r="B10" s="85">
        <v>1000</v>
      </c>
      <c r="G10" s="1"/>
    </row>
    <row r="11" spans="1:8" ht="13" x14ac:dyDescent="0.3">
      <c r="A11" s="7" t="s">
        <v>2</v>
      </c>
      <c r="B11" s="42">
        <f>PV(B8,B9,B10)</f>
        <v>-3790.7867694084507</v>
      </c>
      <c r="G11" s="1"/>
    </row>
    <row r="12" spans="1:8" ht="13" x14ac:dyDescent="0.3">
      <c r="A12" s="7"/>
      <c r="B12" s="9"/>
      <c r="D12" s="8"/>
      <c r="E12" s="30"/>
      <c r="F12" s="11"/>
      <c r="G12" s="1"/>
    </row>
    <row r="13" spans="1:8" ht="13" x14ac:dyDescent="0.3">
      <c r="A13" s="7"/>
      <c r="B13" s="9"/>
      <c r="D13" s="8"/>
      <c r="E13" s="30"/>
      <c r="F13" s="11"/>
      <c r="G13" s="1"/>
    </row>
    <row r="14" spans="1:8" ht="13" x14ac:dyDescent="0.3">
      <c r="A14" s="90" t="s">
        <v>33</v>
      </c>
      <c r="B14" s="90"/>
      <c r="C14" s="90"/>
      <c r="D14" s="90"/>
      <c r="E14" s="90"/>
      <c r="F14" s="90"/>
      <c r="G14" s="90"/>
      <c r="H14" s="90"/>
    </row>
    <row r="15" spans="1:8" ht="13" x14ac:dyDescent="0.3">
      <c r="A15" s="1"/>
      <c r="B15" s="2"/>
      <c r="D15" s="1"/>
      <c r="E15" s="2"/>
      <c r="F15" s="1"/>
      <c r="G15" s="1"/>
    </row>
    <row r="16" spans="1:8" ht="13.5" thickBot="1" x14ac:dyDescent="0.35">
      <c r="A16" s="14" t="s">
        <v>6</v>
      </c>
      <c r="B16" s="14">
        <v>0</v>
      </c>
      <c r="C16" s="14">
        <v>1</v>
      </c>
      <c r="D16" s="14">
        <v>2</v>
      </c>
      <c r="E16" s="14">
        <v>3</v>
      </c>
      <c r="F16" s="14">
        <v>4</v>
      </c>
      <c r="G16" s="14">
        <v>5</v>
      </c>
    </row>
    <row r="17" spans="1:8" ht="13" x14ac:dyDescent="0.3">
      <c r="A17" s="1"/>
      <c r="B17" s="1"/>
      <c r="C17" s="1"/>
      <c r="D17" s="1"/>
      <c r="E17" s="1"/>
      <c r="F17" s="1"/>
      <c r="G17" s="1"/>
    </row>
    <row r="18" spans="1:8" ht="13" x14ac:dyDescent="0.3">
      <c r="A18" s="6" t="s">
        <v>32</v>
      </c>
      <c r="B18" s="12"/>
      <c r="C18" s="52">
        <f>B10</f>
        <v>1000</v>
      </c>
      <c r="D18" s="52">
        <f>C18</f>
        <v>1000</v>
      </c>
      <c r="E18" s="52">
        <f>D18</f>
        <v>1000</v>
      </c>
      <c r="F18" s="52">
        <f>E18</f>
        <v>1000</v>
      </c>
      <c r="G18" s="52">
        <f>F18</f>
        <v>1000</v>
      </c>
    </row>
    <row r="19" spans="1:8" ht="13" x14ac:dyDescent="0.3">
      <c r="A19" s="7" t="s">
        <v>34</v>
      </c>
      <c r="B19" s="51">
        <f>NPV(B8,C18:G18)</f>
        <v>3790.7867694084471</v>
      </c>
    </row>
    <row r="20" spans="1:8" ht="13" x14ac:dyDescent="0.3">
      <c r="A20" s="7"/>
      <c r="B20" s="9"/>
    </row>
    <row r="21" spans="1:8" ht="13" x14ac:dyDescent="0.3">
      <c r="A21" s="7"/>
      <c r="B21" s="9"/>
    </row>
    <row r="22" spans="1:8" ht="13" x14ac:dyDescent="0.3">
      <c r="A22" s="100" t="s">
        <v>35</v>
      </c>
      <c r="B22" s="97"/>
      <c r="C22" s="97"/>
      <c r="D22" s="97"/>
      <c r="E22" s="97"/>
      <c r="F22" s="97"/>
      <c r="G22" s="97"/>
    </row>
    <row r="23" spans="1:8" ht="13" x14ac:dyDescent="0.3">
      <c r="A23" s="7"/>
      <c r="B23" s="9"/>
    </row>
    <row r="24" spans="1:8" ht="13" x14ac:dyDescent="0.3">
      <c r="A24" s="40" t="s">
        <v>30</v>
      </c>
      <c r="B24" s="41"/>
      <c r="C24" s="84">
        <v>0.1</v>
      </c>
    </row>
    <row r="25" spans="1:8" ht="13" x14ac:dyDescent="0.3">
      <c r="A25" s="40" t="s">
        <v>31</v>
      </c>
      <c r="B25" s="41"/>
      <c r="C25" s="40">
        <v>5</v>
      </c>
    </row>
    <row r="26" spans="1:8" ht="13" x14ac:dyDescent="0.3">
      <c r="A26" s="40" t="s">
        <v>2</v>
      </c>
      <c r="B26" s="41"/>
      <c r="C26" s="86">
        <v>3791</v>
      </c>
    </row>
    <row r="27" spans="1:8" ht="13" x14ac:dyDescent="0.3">
      <c r="A27" s="8" t="s">
        <v>32</v>
      </c>
      <c r="B27" s="30"/>
      <c r="C27" s="69">
        <f>PMT(C24,C25,C26)</f>
        <v>-1000.0562496928799</v>
      </c>
    </row>
    <row r="28" spans="1:8" ht="13" x14ac:dyDescent="0.3">
      <c r="A28" s="7"/>
      <c r="B28" s="9"/>
    </row>
    <row r="29" spans="1:8" ht="13" x14ac:dyDescent="0.3">
      <c r="A29" s="7"/>
      <c r="B29" s="9"/>
    </row>
    <row r="30" spans="1:8" ht="13" x14ac:dyDescent="0.3">
      <c r="A30" s="98" t="s">
        <v>36</v>
      </c>
      <c r="B30" s="98"/>
      <c r="C30" s="98"/>
      <c r="D30" s="98"/>
      <c r="E30" s="98"/>
      <c r="F30" s="98"/>
      <c r="G30" s="98"/>
      <c r="H30" s="98"/>
    </row>
    <row r="31" spans="1:8" ht="13" x14ac:dyDescent="0.3">
      <c r="A31" s="13"/>
      <c r="B31" s="9"/>
    </row>
    <row r="32" spans="1:8" ht="13.5" thickBot="1" x14ac:dyDescent="0.35">
      <c r="A32" s="14" t="s">
        <v>6</v>
      </c>
      <c r="B32" s="14">
        <v>0</v>
      </c>
      <c r="C32" s="14">
        <v>1</v>
      </c>
      <c r="D32" s="14">
        <v>2</v>
      </c>
      <c r="E32" s="14">
        <v>3</v>
      </c>
      <c r="F32" s="14">
        <v>4</v>
      </c>
      <c r="G32" s="14">
        <v>5</v>
      </c>
    </row>
    <row r="33" spans="1:7" ht="13" x14ac:dyDescent="0.3">
      <c r="A33" s="1"/>
      <c r="B33" s="1"/>
      <c r="C33" s="1"/>
      <c r="D33" s="1"/>
      <c r="E33" s="1"/>
      <c r="F33" s="1"/>
      <c r="G33" s="1"/>
    </row>
    <row r="34" spans="1:7" ht="13" x14ac:dyDescent="0.3">
      <c r="A34" s="6" t="s">
        <v>32</v>
      </c>
      <c r="B34" s="70">
        <f>B11</f>
        <v>-3790.7867694084507</v>
      </c>
      <c r="C34" s="71">
        <f>B10</f>
        <v>1000</v>
      </c>
      <c r="D34" s="71">
        <f>C34</f>
        <v>1000</v>
      </c>
      <c r="E34" s="71">
        <f>D34</f>
        <v>1000</v>
      </c>
      <c r="F34" s="71">
        <f>E34</f>
        <v>1000</v>
      </c>
      <c r="G34" s="71">
        <f>F34</f>
        <v>1000</v>
      </c>
    </row>
    <row r="35" spans="1:7" ht="13" x14ac:dyDescent="0.3">
      <c r="A35" s="13" t="s">
        <v>37</v>
      </c>
      <c r="B35" s="53">
        <f>IRR(B34:G34,0.2)</f>
        <v>0.10000000000031095</v>
      </c>
    </row>
  </sheetData>
  <mergeCells count="7">
    <mergeCell ref="A30:H30"/>
    <mergeCell ref="A1:B1"/>
    <mergeCell ref="A3:H3"/>
    <mergeCell ref="A4:G4"/>
    <mergeCell ref="A6:H6"/>
    <mergeCell ref="A14:H14"/>
    <mergeCell ref="A22:G22"/>
  </mergeCells>
  <printOptions horizontalCentered="1" verticalCentered="1" headings="1"/>
  <pageMargins left="0.75" right="0.75" top="1" bottom="1" header="0.5" footer="0.5"/>
  <pageSetup orientation="landscape" r:id="rId1"/>
  <headerFooter alignWithMargins="0">
    <oddHeader>&amp;C&amp;14TIME VALUE OF MONEY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G24" sqref="G24"/>
    </sheetView>
  </sheetViews>
  <sheetFormatPr defaultRowHeight="12.5" x14ac:dyDescent="0.25"/>
  <cols>
    <col min="1" max="5" width="12.7265625" customWidth="1"/>
  </cols>
  <sheetData>
    <row r="1" spans="1:8" ht="13" x14ac:dyDescent="0.3">
      <c r="A1" s="101" t="s">
        <v>38</v>
      </c>
      <c r="B1" s="101"/>
    </row>
    <row r="3" spans="1:8" ht="13" x14ac:dyDescent="0.3">
      <c r="A3" s="102" t="s">
        <v>39</v>
      </c>
      <c r="B3" s="102"/>
      <c r="C3" s="82">
        <v>0.1</v>
      </c>
      <c r="E3" s="1"/>
      <c r="F3" s="1"/>
      <c r="G3" s="1"/>
      <c r="H3" s="1"/>
    </row>
    <row r="4" spans="1:8" ht="13" x14ac:dyDescent="0.3">
      <c r="A4" s="102" t="s">
        <v>40</v>
      </c>
      <c r="B4" s="102"/>
      <c r="C4" s="83">
        <f>C3/12</f>
        <v>8.3333333333333332E-3</v>
      </c>
      <c r="D4" s="15"/>
      <c r="E4" s="98" t="s">
        <v>41</v>
      </c>
      <c r="F4" s="98"/>
      <c r="G4" s="1"/>
      <c r="H4" s="1"/>
    </row>
    <row r="5" spans="1:8" ht="13" x14ac:dyDescent="0.3">
      <c r="A5" s="1"/>
      <c r="B5" s="1"/>
      <c r="C5" s="72"/>
      <c r="E5" s="1"/>
      <c r="F5" s="1"/>
      <c r="G5" s="1"/>
      <c r="H5" s="1"/>
    </row>
    <row r="6" spans="1:8" ht="13" x14ac:dyDescent="0.3">
      <c r="A6" s="1"/>
      <c r="B6" s="1"/>
      <c r="C6" s="1"/>
      <c r="D6" s="1"/>
      <c r="E6" s="3" t="s">
        <v>42</v>
      </c>
      <c r="F6" s="1"/>
      <c r="G6" s="1"/>
      <c r="H6" s="1"/>
    </row>
    <row r="7" spans="1:8" ht="13" x14ac:dyDescent="0.3">
      <c r="A7" s="4"/>
      <c r="B7" s="4" t="s">
        <v>18</v>
      </c>
      <c r="C7" s="4"/>
      <c r="D7" s="4" t="s">
        <v>21</v>
      </c>
      <c r="E7" s="3" t="s">
        <v>43</v>
      </c>
      <c r="F7" s="1"/>
      <c r="G7" s="1"/>
      <c r="H7" s="1"/>
    </row>
    <row r="8" spans="1:8" ht="13.5" thickBot="1" x14ac:dyDescent="0.35">
      <c r="A8" s="26" t="s">
        <v>44</v>
      </c>
      <c r="B8" s="26" t="s">
        <v>8</v>
      </c>
      <c r="C8" s="26" t="s">
        <v>9</v>
      </c>
      <c r="D8" s="26" t="s">
        <v>8</v>
      </c>
      <c r="E8" s="26" t="s">
        <v>45</v>
      </c>
      <c r="F8" s="1"/>
      <c r="G8" s="1"/>
      <c r="H8" s="1"/>
    </row>
    <row r="9" spans="1:8" ht="13" x14ac:dyDescent="0.3">
      <c r="A9" s="1"/>
      <c r="B9" s="1"/>
      <c r="C9" s="1"/>
      <c r="D9" s="1"/>
      <c r="E9" s="1"/>
      <c r="F9" s="1"/>
      <c r="G9" s="1"/>
      <c r="H9" s="1"/>
    </row>
    <row r="10" spans="1:8" ht="13" x14ac:dyDescent="0.3">
      <c r="A10" s="3">
        <v>1</v>
      </c>
      <c r="B10" s="54">
        <v>100</v>
      </c>
      <c r="C10" s="55">
        <f t="shared" ref="C10:C21" si="0">B10*$C$3/12</f>
        <v>0.83333333333333337</v>
      </c>
      <c r="D10" s="55">
        <f>B10+C10</f>
        <v>100.83333333333333</v>
      </c>
      <c r="E10" s="56">
        <f>1+(C3/12)</f>
        <v>1.0083333333333333</v>
      </c>
      <c r="F10" s="1"/>
      <c r="G10" s="1"/>
      <c r="H10" s="1"/>
    </row>
    <row r="11" spans="1:8" ht="13" x14ac:dyDescent="0.3">
      <c r="A11" s="3">
        <v>2</v>
      </c>
      <c r="B11" s="55">
        <f t="shared" ref="B11:B21" si="1">D10</f>
        <v>100.83333333333333</v>
      </c>
      <c r="C11" s="55">
        <f t="shared" si="0"/>
        <v>0.84027777777777779</v>
      </c>
      <c r="D11" s="55">
        <f>B11+C11</f>
        <v>101.6736111111111</v>
      </c>
      <c r="E11" s="56">
        <f>E10*(1+(C3/12))</f>
        <v>1.0167361111111111</v>
      </c>
      <c r="F11" s="1"/>
      <c r="G11" s="1"/>
      <c r="H11" s="1"/>
    </row>
    <row r="12" spans="1:8" ht="13" x14ac:dyDescent="0.3">
      <c r="A12" s="3">
        <v>3</v>
      </c>
      <c r="B12" s="55">
        <f t="shared" si="1"/>
        <v>101.6736111111111</v>
      </c>
      <c r="C12" s="55">
        <f t="shared" si="0"/>
        <v>0.84728009259259263</v>
      </c>
      <c r="D12" s="55">
        <f t="shared" ref="D12:D21" si="2">B12+C12</f>
        <v>102.5208912037037</v>
      </c>
      <c r="E12" s="56">
        <f>E11*(1+(C3/12))</f>
        <v>1.0252089120370369</v>
      </c>
      <c r="F12" s="1"/>
      <c r="G12" s="1"/>
      <c r="H12" s="1"/>
    </row>
    <row r="13" spans="1:8" ht="13" x14ac:dyDescent="0.3">
      <c r="A13" s="3">
        <v>4</v>
      </c>
      <c r="B13" s="55">
        <f t="shared" si="1"/>
        <v>102.5208912037037</v>
      </c>
      <c r="C13" s="55">
        <f t="shared" si="0"/>
        <v>0.85434076003086423</v>
      </c>
      <c r="D13" s="55">
        <f t="shared" si="2"/>
        <v>103.37523196373456</v>
      </c>
      <c r="E13" s="56">
        <f>E12*(1+(C3/12))</f>
        <v>1.0337523196373455</v>
      </c>
      <c r="F13" s="1"/>
      <c r="G13" s="1"/>
      <c r="H13" s="1"/>
    </row>
    <row r="14" spans="1:8" ht="13" x14ac:dyDescent="0.3">
      <c r="A14" s="3">
        <v>5</v>
      </c>
      <c r="B14" s="55">
        <f t="shared" si="1"/>
        <v>103.37523196373456</v>
      </c>
      <c r="C14" s="55">
        <f t="shared" si="0"/>
        <v>0.86146026636445472</v>
      </c>
      <c r="D14" s="55">
        <f t="shared" si="2"/>
        <v>104.23669223009902</v>
      </c>
      <c r="E14" s="56">
        <f>E13*(1+(C3/12))</f>
        <v>1.0423669223009899</v>
      </c>
      <c r="F14" s="1"/>
      <c r="G14" s="1"/>
      <c r="H14" s="1"/>
    </row>
    <row r="15" spans="1:8" ht="13" x14ac:dyDescent="0.3">
      <c r="A15" s="3">
        <v>6</v>
      </c>
      <c r="B15" s="55">
        <f t="shared" si="1"/>
        <v>104.23669223009902</v>
      </c>
      <c r="C15" s="55">
        <f t="shared" si="0"/>
        <v>0.86863910191749183</v>
      </c>
      <c r="D15" s="55">
        <f t="shared" si="2"/>
        <v>105.10533133201652</v>
      </c>
      <c r="E15" s="56">
        <f>E14*(1+(C3/12))</f>
        <v>1.0510533133201647</v>
      </c>
      <c r="F15" s="1"/>
      <c r="G15" s="1"/>
      <c r="H15" s="1"/>
    </row>
    <row r="16" spans="1:8" ht="13" x14ac:dyDescent="0.3">
      <c r="A16" s="3">
        <v>7</v>
      </c>
      <c r="B16" s="55">
        <f t="shared" si="1"/>
        <v>105.10533133201652</v>
      </c>
      <c r="C16" s="55">
        <f t="shared" si="0"/>
        <v>0.87587776110013771</v>
      </c>
      <c r="D16" s="55">
        <f t="shared" si="2"/>
        <v>105.98120909311666</v>
      </c>
      <c r="E16" s="56">
        <f>E15*(1+(C3/12))</f>
        <v>1.0598120909311661</v>
      </c>
      <c r="F16" s="1"/>
      <c r="G16" s="1"/>
      <c r="H16" s="1"/>
    </row>
    <row r="17" spans="1:8" ht="13" x14ac:dyDescent="0.3">
      <c r="A17" s="3">
        <v>8</v>
      </c>
      <c r="B17" s="55">
        <f t="shared" si="1"/>
        <v>105.98120909311666</v>
      </c>
      <c r="C17" s="55">
        <f t="shared" si="0"/>
        <v>0.883176742442639</v>
      </c>
      <c r="D17" s="55">
        <f t="shared" si="2"/>
        <v>106.8643858355593</v>
      </c>
      <c r="E17" s="56">
        <f>E16*(1+(C3/12))</f>
        <v>1.0686438583555924</v>
      </c>
      <c r="F17" s="1"/>
      <c r="G17" s="1"/>
      <c r="H17" s="1"/>
    </row>
    <row r="18" spans="1:8" ht="13" x14ac:dyDescent="0.3">
      <c r="A18" s="3">
        <v>9</v>
      </c>
      <c r="B18" s="55">
        <f t="shared" si="1"/>
        <v>106.8643858355593</v>
      </c>
      <c r="C18" s="55">
        <f t="shared" si="0"/>
        <v>0.89053654862966092</v>
      </c>
      <c r="D18" s="55">
        <f t="shared" si="2"/>
        <v>107.75492238418896</v>
      </c>
      <c r="E18" s="56">
        <f>E17*(1+(C3/12))</f>
        <v>1.0775492238418889</v>
      </c>
      <c r="F18" s="1"/>
      <c r="G18" s="1"/>
      <c r="H18" s="1"/>
    </row>
    <row r="19" spans="1:8" ht="13" x14ac:dyDescent="0.3">
      <c r="A19" s="3">
        <v>10</v>
      </c>
      <c r="B19" s="55">
        <f t="shared" si="1"/>
        <v>107.75492238418896</v>
      </c>
      <c r="C19" s="55">
        <f t="shared" si="0"/>
        <v>0.89795768653490804</v>
      </c>
      <c r="D19" s="55">
        <f t="shared" si="2"/>
        <v>108.65288007072387</v>
      </c>
      <c r="E19" s="56">
        <f>E18*(1+(C3/12))</f>
        <v>1.086528800707238</v>
      </c>
      <c r="F19" s="1"/>
      <c r="G19" s="1"/>
      <c r="H19" s="1"/>
    </row>
    <row r="20" spans="1:8" ht="13" x14ac:dyDescent="0.3">
      <c r="A20" s="3">
        <v>11</v>
      </c>
      <c r="B20" s="55">
        <f t="shared" si="1"/>
        <v>108.65288007072387</v>
      </c>
      <c r="C20" s="55">
        <f t="shared" si="0"/>
        <v>0.90544066725603223</v>
      </c>
      <c r="D20" s="55">
        <f t="shared" si="2"/>
        <v>109.5583207379799</v>
      </c>
      <c r="E20" s="56">
        <f>E19*(1+(C3/12))</f>
        <v>1.0955832073797982</v>
      </c>
      <c r="F20" s="1"/>
      <c r="G20" s="1"/>
      <c r="H20" s="1"/>
    </row>
    <row r="21" spans="1:8" ht="13" x14ac:dyDescent="0.3">
      <c r="A21" s="3">
        <v>12</v>
      </c>
      <c r="B21" s="55">
        <f t="shared" si="1"/>
        <v>109.5583207379799</v>
      </c>
      <c r="C21" s="55">
        <f t="shared" si="0"/>
        <v>0.91298600614983261</v>
      </c>
      <c r="D21" s="54">
        <f t="shared" si="2"/>
        <v>110.47130674412973</v>
      </c>
      <c r="E21" s="57">
        <f>E20*(1+(C3/12))</f>
        <v>1.1047130674412964</v>
      </c>
      <c r="F21" s="1"/>
      <c r="G21" s="1"/>
      <c r="H21" s="1"/>
    </row>
    <row r="22" spans="1:8" ht="13" x14ac:dyDescent="0.3">
      <c r="A22" s="1"/>
      <c r="B22" s="1"/>
      <c r="C22" s="1"/>
      <c r="D22" s="1"/>
      <c r="E22" s="1"/>
      <c r="F22" s="1"/>
      <c r="G22" s="1"/>
      <c r="H22" s="1"/>
    </row>
    <row r="23" spans="1:8" ht="13" x14ac:dyDescent="0.3">
      <c r="A23" s="90" t="s">
        <v>46</v>
      </c>
      <c r="B23" s="90"/>
      <c r="C23" s="44">
        <f>E21-1</f>
        <v>0.10471306744129638</v>
      </c>
      <c r="D23" s="45"/>
      <c r="E23" s="45"/>
      <c r="F23" s="1"/>
      <c r="G23" s="1"/>
      <c r="H23" s="1"/>
    </row>
    <row r="24" spans="1:8" ht="13" x14ac:dyDescent="0.3">
      <c r="A24" s="45"/>
      <c r="B24" s="45"/>
      <c r="C24" s="45"/>
      <c r="D24" s="45"/>
      <c r="E24" s="45"/>
      <c r="F24" s="1"/>
    </row>
    <row r="25" spans="1:8" ht="13" x14ac:dyDescent="0.3">
      <c r="A25" s="98" t="s">
        <v>47</v>
      </c>
      <c r="B25" s="98"/>
      <c r="C25" s="98"/>
      <c r="D25" s="98"/>
      <c r="E25" s="98"/>
      <c r="F25" s="15"/>
    </row>
  </sheetData>
  <mergeCells count="6">
    <mergeCell ref="A1:B1"/>
    <mergeCell ref="A3:B3"/>
    <mergeCell ref="A4:B4"/>
    <mergeCell ref="A23:B23"/>
    <mergeCell ref="A25:E25"/>
    <mergeCell ref="E4:F4"/>
  </mergeCells>
  <printOptions horizontalCentered="1" verticalCentered="1" headings="1"/>
  <pageMargins left="0.75" right="0.75" top="1" bottom="1" header="0.5" footer="0.5"/>
  <pageSetup orientation="landscape" r:id="rId1"/>
  <headerFooter alignWithMargins="0">
    <oddHeader>&amp;C&amp;14TIME VALUE OF MONEY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1"/>
  <sheetViews>
    <sheetView workbookViewId="0">
      <selection activeCell="G5" sqref="G5"/>
    </sheetView>
  </sheetViews>
  <sheetFormatPr defaultRowHeight="12.5" x14ac:dyDescent="0.25"/>
  <cols>
    <col min="1" max="1" width="16.54296875" customWidth="1"/>
    <col min="2" max="2" width="12.7265625" customWidth="1"/>
    <col min="3" max="4" width="10.7265625" customWidth="1"/>
    <col min="5" max="5" width="12.7265625" customWidth="1"/>
  </cols>
  <sheetData>
    <row r="1" spans="1:22" ht="13" x14ac:dyDescent="0.3">
      <c r="A1" s="20" t="s">
        <v>48</v>
      </c>
      <c r="B1" s="78">
        <v>15000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" x14ac:dyDescent="0.3">
      <c r="A2" s="19" t="s">
        <v>1</v>
      </c>
      <c r="B2" s="79">
        <v>0.08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" x14ac:dyDescent="0.3">
      <c r="A3" s="34" t="s">
        <v>49</v>
      </c>
      <c r="B3" s="80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3" x14ac:dyDescent="0.3">
      <c r="A4" s="27" t="s">
        <v>50</v>
      </c>
      <c r="B4" s="61">
        <f>-PMT(B2/12,B3*12,B1)</f>
        <v>366.19383512253722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" x14ac:dyDescent="0.3">
      <c r="A5" s="1"/>
      <c r="B5" s="7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" x14ac:dyDescent="0.3">
      <c r="A6" s="103" t="s">
        <v>51</v>
      </c>
      <c r="B6" s="95"/>
      <c r="C6" s="95"/>
      <c r="D6" s="95"/>
      <c r="E6" s="95"/>
      <c r="F6" s="7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" x14ac:dyDescent="0.3">
      <c r="A7" s="103" t="s">
        <v>52</v>
      </c>
      <c r="B7" s="95"/>
      <c r="C7" s="95"/>
      <c r="D7" s="95"/>
      <c r="E7" s="95"/>
      <c r="F7" s="7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" x14ac:dyDescent="0.3">
      <c r="A9" s="1"/>
      <c r="B9" s="21" t="s">
        <v>18</v>
      </c>
      <c r="C9" s="75" t="s">
        <v>19</v>
      </c>
      <c r="D9" s="28" t="s">
        <v>20</v>
      </c>
      <c r="E9" s="21" t="s">
        <v>21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 thickBot="1" x14ac:dyDescent="0.35">
      <c r="A10" s="36" t="s">
        <v>44</v>
      </c>
      <c r="B10" s="37" t="s">
        <v>8</v>
      </c>
      <c r="C10" s="38" t="s">
        <v>9</v>
      </c>
      <c r="D10" s="39" t="s">
        <v>16</v>
      </c>
      <c r="E10" s="37" t="s">
        <v>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" x14ac:dyDescent="0.3">
      <c r="A11" s="1"/>
      <c r="B11" s="7"/>
      <c r="C11" s="13"/>
      <c r="D11" s="8"/>
      <c r="E11" s="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" x14ac:dyDescent="0.3">
      <c r="A12" s="17">
        <v>1</v>
      </c>
      <c r="B12" s="58">
        <f>+$B$1</f>
        <v>15000</v>
      </c>
      <c r="C12" s="59">
        <f t="shared" ref="C12:C59" si="0">+B12*$B$2/12</f>
        <v>100</v>
      </c>
      <c r="D12" s="60">
        <f t="shared" ref="D12:D59" si="1">-$B$4</f>
        <v>-366.19383512253722</v>
      </c>
      <c r="E12" s="58">
        <f t="shared" ref="E12:E59" si="2">SUM(B12:D12)</f>
        <v>14733.806164877462</v>
      </c>
      <c r="F12" s="1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" x14ac:dyDescent="0.3">
      <c r="A13" s="17">
        <v>2</v>
      </c>
      <c r="B13" s="58">
        <f t="shared" ref="B13:B59" si="3">+E12</f>
        <v>14733.806164877462</v>
      </c>
      <c r="C13" s="59">
        <f t="shared" si="0"/>
        <v>98.225374432516404</v>
      </c>
      <c r="D13" s="60">
        <f t="shared" si="1"/>
        <v>-366.19383512253722</v>
      </c>
      <c r="E13" s="58">
        <f t="shared" si="2"/>
        <v>14465.837704187441</v>
      </c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3" x14ac:dyDescent="0.3">
      <c r="A14" s="17">
        <v>3</v>
      </c>
      <c r="B14" s="58">
        <f t="shared" si="3"/>
        <v>14465.837704187441</v>
      </c>
      <c r="C14" s="59">
        <f t="shared" si="0"/>
        <v>96.438918027916273</v>
      </c>
      <c r="D14" s="60">
        <f t="shared" si="1"/>
        <v>-366.19383512253722</v>
      </c>
      <c r="E14" s="58">
        <f t="shared" si="2"/>
        <v>14196.082787092819</v>
      </c>
      <c r="F14" s="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" x14ac:dyDescent="0.3">
      <c r="A15" s="17">
        <v>4</v>
      </c>
      <c r="B15" s="58">
        <f t="shared" si="3"/>
        <v>14196.082787092819</v>
      </c>
      <c r="C15" s="59">
        <f t="shared" si="0"/>
        <v>94.640551913952137</v>
      </c>
      <c r="D15" s="60">
        <f t="shared" si="1"/>
        <v>-366.19383512253722</v>
      </c>
      <c r="E15" s="58">
        <f t="shared" si="2"/>
        <v>13924.529503884232</v>
      </c>
      <c r="F15" s="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3" x14ac:dyDescent="0.3">
      <c r="A16" s="17">
        <v>5</v>
      </c>
      <c r="B16" s="58">
        <f t="shared" si="3"/>
        <v>13924.529503884232</v>
      </c>
      <c r="C16" s="59">
        <f t="shared" si="0"/>
        <v>92.830196692561557</v>
      </c>
      <c r="D16" s="60">
        <f t="shared" si="1"/>
        <v>-366.19383512253722</v>
      </c>
      <c r="E16" s="58">
        <f t="shared" si="2"/>
        <v>13651.165865454255</v>
      </c>
      <c r="F16" s="1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" x14ac:dyDescent="0.3">
      <c r="A17" s="17">
        <v>6</v>
      </c>
      <c r="B17" s="58">
        <f t="shared" si="3"/>
        <v>13651.165865454255</v>
      </c>
      <c r="C17" s="59">
        <f t="shared" si="0"/>
        <v>91.007772436361691</v>
      </c>
      <c r="D17" s="60">
        <f t="shared" si="1"/>
        <v>-366.19383512253722</v>
      </c>
      <c r="E17" s="58">
        <f t="shared" si="2"/>
        <v>13375.979802768079</v>
      </c>
      <c r="F17" s="1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3" x14ac:dyDescent="0.3">
      <c r="A18" s="17">
        <v>7</v>
      </c>
      <c r="B18" s="58">
        <f t="shared" si="3"/>
        <v>13375.979802768079</v>
      </c>
      <c r="C18" s="59">
        <f t="shared" si="0"/>
        <v>89.173198685120539</v>
      </c>
      <c r="D18" s="60">
        <f t="shared" si="1"/>
        <v>-366.19383512253722</v>
      </c>
      <c r="E18" s="58">
        <f t="shared" si="2"/>
        <v>13098.959166330662</v>
      </c>
      <c r="F18" s="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" x14ac:dyDescent="0.3">
      <c r="A19" s="17">
        <v>8</v>
      </c>
      <c r="B19" s="58">
        <f t="shared" si="3"/>
        <v>13098.959166330662</v>
      </c>
      <c r="C19" s="59">
        <f t="shared" si="0"/>
        <v>87.326394442204403</v>
      </c>
      <c r="D19" s="60">
        <f t="shared" si="1"/>
        <v>-366.19383512253722</v>
      </c>
      <c r="E19" s="58">
        <f t="shared" si="2"/>
        <v>12820.091725650329</v>
      </c>
      <c r="F19" s="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3" x14ac:dyDescent="0.3">
      <c r="A20" s="17">
        <v>9</v>
      </c>
      <c r="B20" s="58">
        <f t="shared" si="3"/>
        <v>12820.091725650329</v>
      </c>
      <c r="C20" s="59">
        <f t="shared" si="0"/>
        <v>85.467278171002192</v>
      </c>
      <c r="D20" s="60">
        <f t="shared" si="1"/>
        <v>-366.19383512253722</v>
      </c>
      <c r="E20" s="58">
        <f t="shared" si="2"/>
        <v>12539.365168698792</v>
      </c>
      <c r="F20" s="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3" x14ac:dyDescent="0.3">
      <c r="A21" s="17">
        <v>10</v>
      </c>
      <c r="B21" s="58">
        <f t="shared" si="3"/>
        <v>12539.365168698792</v>
      </c>
      <c r="C21" s="59">
        <f t="shared" si="0"/>
        <v>83.595767791325287</v>
      </c>
      <c r="D21" s="60">
        <f t="shared" si="1"/>
        <v>-366.19383512253722</v>
      </c>
      <c r="E21" s="58">
        <f t="shared" si="2"/>
        <v>12256.767101367579</v>
      </c>
      <c r="F21" s="1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3" x14ac:dyDescent="0.3">
      <c r="A22" s="17">
        <v>11</v>
      </c>
      <c r="B22" s="58">
        <f t="shared" si="3"/>
        <v>12256.767101367579</v>
      </c>
      <c r="C22" s="59">
        <f t="shared" si="0"/>
        <v>81.711780675783857</v>
      </c>
      <c r="D22" s="60">
        <f t="shared" si="1"/>
        <v>-366.19383512253722</v>
      </c>
      <c r="E22" s="58">
        <f t="shared" si="2"/>
        <v>11972.285046920824</v>
      </c>
      <c r="F22" s="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" x14ac:dyDescent="0.3">
      <c r="A23" s="17">
        <v>12</v>
      </c>
      <c r="B23" s="58">
        <f t="shared" si="3"/>
        <v>11972.285046920824</v>
      </c>
      <c r="C23" s="59">
        <f t="shared" si="0"/>
        <v>79.815233646138822</v>
      </c>
      <c r="D23" s="60">
        <f t="shared" si="1"/>
        <v>-366.19383512253722</v>
      </c>
      <c r="E23" s="58">
        <f t="shared" si="2"/>
        <v>11685.906445444425</v>
      </c>
      <c r="F23" s="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" x14ac:dyDescent="0.3">
      <c r="A24" s="17">
        <v>13</v>
      </c>
      <c r="B24" s="58">
        <f t="shared" si="3"/>
        <v>11685.906445444425</v>
      </c>
      <c r="C24" s="59">
        <f t="shared" si="0"/>
        <v>77.906042969629496</v>
      </c>
      <c r="D24" s="60">
        <f t="shared" si="1"/>
        <v>-366.19383512253722</v>
      </c>
      <c r="E24" s="58">
        <f t="shared" si="2"/>
        <v>11397.618653291516</v>
      </c>
      <c r="F24" s="1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3" x14ac:dyDescent="0.3">
      <c r="A25" s="17">
        <v>14</v>
      </c>
      <c r="B25" s="58">
        <f t="shared" si="3"/>
        <v>11397.618653291516</v>
      </c>
      <c r="C25" s="59">
        <f t="shared" si="0"/>
        <v>75.984124355276776</v>
      </c>
      <c r="D25" s="60">
        <f t="shared" si="1"/>
        <v>-366.19383512253722</v>
      </c>
      <c r="E25" s="58">
        <f t="shared" si="2"/>
        <v>11107.408942524255</v>
      </c>
      <c r="F25" s="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3" x14ac:dyDescent="0.3">
      <c r="A26" s="17">
        <v>15</v>
      </c>
      <c r="B26" s="58">
        <f t="shared" si="3"/>
        <v>11107.408942524255</v>
      </c>
      <c r="C26" s="59">
        <f t="shared" si="0"/>
        <v>74.049392950161703</v>
      </c>
      <c r="D26" s="60">
        <f t="shared" si="1"/>
        <v>-366.19383512253722</v>
      </c>
      <c r="E26" s="58">
        <f t="shared" si="2"/>
        <v>10815.264500351877</v>
      </c>
      <c r="F26" s="1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3" x14ac:dyDescent="0.3">
      <c r="A27" s="17">
        <v>16</v>
      </c>
      <c r="B27" s="58">
        <f t="shared" si="3"/>
        <v>10815.264500351877</v>
      </c>
      <c r="C27" s="59">
        <f t="shared" si="0"/>
        <v>72.10176333567918</v>
      </c>
      <c r="D27" s="60">
        <f t="shared" si="1"/>
        <v>-366.19383512253722</v>
      </c>
      <c r="E27" s="58">
        <f t="shared" si="2"/>
        <v>10521.172428565018</v>
      </c>
      <c r="F27" s="1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3" x14ac:dyDescent="0.3">
      <c r="A28" s="17">
        <v>17</v>
      </c>
      <c r="B28" s="58">
        <f t="shared" si="3"/>
        <v>10521.172428565018</v>
      </c>
      <c r="C28" s="59">
        <f t="shared" si="0"/>
        <v>70.141149523766785</v>
      </c>
      <c r="D28" s="60">
        <f t="shared" si="1"/>
        <v>-366.19383512253722</v>
      </c>
      <c r="E28" s="58">
        <f t="shared" si="2"/>
        <v>10225.119742966246</v>
      </c>
      <c r="F28" s="1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3" x14ac:dyDescent="0.3">
      <c r="A29" s="17">
        <v>18</v>
      </c>
      <c r="B29" s="58">
        <f t="shared" si="3"/>
        <v>10225.119742966246</v>
      </c>
      <c r="C29" s="59">
        <f t="shared" si="0"/>
        <v>68.167464953108308</v>
      </c>
      <c r="D29" s="60">
        <f t="shared" si="1"/>
        <v>-366.19383512253722</v>
      </c>
      <c r="E29" s="58">
        <f t="shared" si="2"/>
        <v>9927.0933727968168</v>
      </c>
      <c r="F29" s="1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3" x14ac:dyDescent="0.3">
      <c r="A30" s="17">
        <v>19</v>
      </c>
      <c r="B30" s="58">
        <f t="shared" si="3"/>
        <v>9927.0933727968168</v>
      </c>
      <c r="C30" s="59">
        <f t="shared" si="0"/>
        <v>66.180622485312114</v>
      </c>
      <c r="D30" s="60">
        <f t="shared" si="1"/>
        <v>-366.19383512253722</v>
      </c>
      <c r="E30" s="58">
        <f t="shared" si="2"/>
        <v>9627.0801601595904</v>
      </c>
      <c r="F30" s="1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3" x14ac:dyDescent="0.3">
      <c r="A31" s="17">
        <v>20</v>
      </c>
      <c r="B31" s="58">
        <f t="shared" si="3"/>
        <v>9627.0801601595904</v>
      </c>
      <c r="C31" s="59">
        <f t="shared" si="0"/>
        <v>64.180534401063937</v>
      </c>
      <c r="D31" s="60">
        <f t="shared" si="1"/>
        <v>-366.19383512253722</v>
      </c>
      <c r="E31" s="58">
        <f t="shared" si="2"/>
        <v>9325.0668594381168</v>
      </c>
      <c r="F31" s="1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3" x14ac:dyDescent="0.3">
      <c r="A32" s="17">
        <v>21</v>
      </c>
      <c r="B32" s="58">
        <f t="shared" si="3"/>
        <v>9325.0668594381168</v>
      </c>
      <c r="C32" s="59">
        <f t="shared" si="0"/>
        <v>62.167112396254112</v>
      </c>
      <c r="D32" s="60">
        <f t="shared" si="1"/>
        <v>-366.19383512253722</v>
      </c>
      <c r="E32" s="58">
        <f t="shared" si="2"/>
        <v>9021.040136711832</v>
      </c>
      <c r="F32" s="1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3" x14ac:dyDescent="0.3">
      <c r="A33" s="17">
        <v>22</v>
      </c>
      <c r="B33" s="58">
        <f t="shared" si="3"/>
        <v>9021.040136711832</v>
      </c>
      <c r="C33" s="59">
        <f t="shared" si="0"/>
        <v>60.140267578078884</v>
      </c>
      <c r="D33" s="60">
        <f t="shared" si="1"/>
        <v>-366.19383512253722</v>
      </c>
      <c r="E33" s="58">
        <f t="shared" si="2"/>
        <v>8714.9865691673731</v>
      </c>
      <c r="F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3" x14ac:dyDescent="0.3">
      <c r="A34" s="17">
        <v>23</v>
      </c>
      <c r="B34" s="58">
        <f t="shared" si="3"/>
        <v>8714.9865691673731</v>
      </c>
      <c r="C34" s="59">
        <f t="shared" si="0"/>
        <v>58.099910461115826</v>
      </c>
      <c r="D34" s="60">
        <f t="shared" si="1"/>
        <v>-366.19383512253722</v>
      </c>
      <c r="E34" s="58">
        <f t="shared" si="2"/>
        <v>8406.8926445059515</v>
      </c>
      <c r="F34" s="1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3" x14ac:dyDescent="0.3">
      <c r="A35" s="17">
        <v>24</v>
      </c>
      <c r="B35" s="58">
        <f t="shared" si="3"/>
        <v>8406.8926445059515</v>
      </c>
      <c r="C35" s="59">
        <f t="shared" si="0"/>
        <v>56.045950963373009</v>
      </c>
      <c r="D35" s="60">
        <f t="shared" si="1"/>
        <v>-366.19383512253722</v>
      </c>
      <c r="E35" s="58">
        <f t="shared" si="2"/>
        <v>8096.7447603467872</v>
      </c>
      <c r="F35" s="1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3" x14ac:dyDescent="0.3">
      <c r="A36" s="17">
        <v>25</v>
      </c>
      <c r="B36" s="58">
        <f t="shared" si="3"/>
        <v>8096.7447603467872</v>
      </c>
      <c r="C36" s="59">
        <f t="shared" si="0"/>
        <v>53.978298402311914</v>
      </c>
      <c r="D36" s="60">
        <f t="shared" si="1"/>
        <v>-366.19383512253722</v>
      </c>
      <c r="E36" s="58">
        <f t="shared" si="2"/>
        <v>7784.5292236265623</v>
      </c>
      <c r="F36" s="1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3" x14ac:dyDescent="0.3">
      <c r="A37" s="17">
        <v>26</v>
      </c>
      <c r="B37" s="58">
        <f t="shared" si="3"/>
        <v>7784.5292236265623</v>
      </c>
      <c r="C37" s="59">
        <f t="shared" si="0"/>
        <v>51.896861490843747</v>
      </c>
      <c r="D37" s="60">
        <f t="shared" si="1"/>
        <v>-366.19383512253722</v>
      </c>
      <c r="E37" s="58">
        <f t="shared" si="2"/>
        <v>7470.2322499948687</v>
      </c>
      <c r="F37" s="1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3" x14ac:dyDescent="0.3">
      <c r="A38" s="17">
        <v>27</v>
      </c>
      <c r="B38" s="58">
        <f t="shared" si="3"/>
        <v>7470.2322499948687</v>
      </c>
      <c r="C38" s="59">
        <f t="shared" si="0"/>
        <v>49.801548333299131</v>
      </c>
      <c r="D38" s="60">
        <f t="shared" si="1"/>
        <v>-366.19383512253722</v>
      </c>
      <c r="E38" s="58">
        <f t="shared" si="2"/>
        <v>7153.8399632056307</v>
      </c>
      <c r="F38" s="1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" x14ac:dyDescent="0.3">
      <c r="A39" s="17">
        <v>28</v>
      </c>
      <c r="B39" s="58">
        <f t="shared" si="3"/>
        <v>7153.8399632056307</v>
      </c>
      <c r="C39" s="59">
        <f t="shared" si="0"/>
        <v>47.692266421370874</v>
      </c>
      <c r="D39" s="60">
        <f t="shared" si="1"/>
        <v>-366.19383512253722</v>
      </c>
      <c r="E39" s="58">
        <f t="shared" si="2"/>
        <v>6835.3383945044643</v>
      </c>
      <c r="F39" s="1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" x14ac:dyDescent="0.3">
      <c r="A40" s="17">
        <v>29</v>
      </c>
      <c r="B40" s="58">
        <f t="shared" si="3"/>
        <v>6835.3383945044643</v>
      </c>
      <c r="C40" s="59">
        <f t="shared" si="0"/>
        <v>45.568922630029761</v>
      </c>
      <c r="D40" s="60">
        <f t="shared" si="1"/>
        <v>-366.19383512253722</v>
      </c>
      <c r="E40" s="58">
        <f t="shared" si="2"/>
        <v>6514.7134820119572</v>
      </c>
      <c r="F40" s="1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3" x14ac:dyDescent="0.3">
      <c r="A41" s="17">
        <v>30</v>
      </c>
      <c r="B41" s="58">
        <f t="shared" si="3"/>
        <v>6514.7134820119572</v>
      </c>
      <c r="C41" s="59">
        <f t="shared" si="0"/>
        <v>43.431423213413048</v>
      </c>
      <c r="D41" s="60">
        <f t="shared" si="1"/>
        <v>-366.19383512253722</v>
      </c>
      <c r="E41" s="58">
        <f t="shared" si="2"/>
        <v>6191.951070102833</v>
      </c>
      <c r="F41" s="1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3" x14ac:dyDescent="0.3">
      <c r="A42" s="17">
        <v>31</v>
      </c>
      <c r="B42" s="58">
        <f t="shared" si="3"/>
        <v>6191.951070102833</v>
      </c>
      <c r="C42" s="59">
        <f t="shared" si="0"/>
        <v>41.279673800685551</v>
      </c>
      <c r="D42" s="60">
        <f t="shared" si="1"/>
        <v>-366.19383512253722</v>
      </c>
      <c r="E42" s="58">
        <f t="shared" si="2"/>
        <v>5867.0369087809813</v>
      </c>
      <c r="F42" s="1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3" x14ac:dyDescent="0.3">
      <c r="A43" s="17">
        <v>32</v>
      </c>
      <c r="B43" s="58">
        <f t="shared" si="3"/>
        <v>5867.0369087809813</v>
      </c>
      <c r="C43" s="59">
        <f t="shared" si="0"/>
        <v>39.113579391873209</v>
      </c>
      <c r="D43" s="60">
        <f t="shared" si="1"/>
        <v>-366.19383512253722</v>
      </c>
      <c r="E43" s="58">
        <f t="shared" si="2"/>
        <v>5539.9566530503171</v>
      </c>
      <c r="F43" s="1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3" x14ac:dyDescent="0.3">
      <c r="A44" s="17">
        <v>33</v>
      </c>
      <c r="B44" s="58">
        <f t="shared" si="3"/>
        <v>5539.9566530503171</v>
      </c>
      <c r="C44" s="59">
        <f t="shared" si="0"/>
        <v>36.933044353668784</v>
      </c>
      <c r="D44" s="60">
        <f t="shared" si="1"/>
        <v>-366.19383512253722</v>
      </c>
      <c r="E44" s="58">
        <f t="shared" si="2"/>
        <v>5210.6958622814491</v>
      </c>
      <c r="F44" s="1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" x14ac:dyDescent="0.3">
      <c r="A45" s="17">
        <v>34</v>
      </c>
      <c r="B45" s="58">
        <f t="shared" si="3"/>
        <v>5210.6958622814491</v>
      </c>
      <c r="C45" s="59">
        <f t="shared" si="0"/>
        <v>34.737972415209661</v>
      </c>
      <c r="D45" s="60">
        <f t="shared" si="1"/>
        <v>-366.19383512253722</v>
      </c>
      <c r="E45" s="58">
        <f t="shared" si="2"/>
        <v>4879.2399995741216</v>
      </c>
      <c r="F45" s="1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3" x14ac:dyDescent="0.3">
      <c r="A46" s="17">
        <v>35</v>
      </c>
      <c r="B46" s="58">
        <f t="shared" si="3"/>
        <v>4879.2399995741216</v>
      </c>
      <c r="C46" s="59">
        <f t="shared" si="0"/>
        <v>32.52826666382748</v>
      </c>
      <c r="D46" s="60">
        <f t="shared" si="1"/>
        <v>-366.19383512253722</v>
      </c>
      <c r="E46" s="58">
        <f t="shared" si="2"/>
        <v>4545.5744311154122</v>
      </c>
      <c r="F46" s="1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" x14ac:dyDescent="0.3">
      <c r="A47" s="17">
        <v>36</v>
      </c>
      <c r="B47" s="58">
        <f t="shared" si="3"/>
        <v>4545.5744311154122</v>
      </c>
      <c r="C47" s="59">
        <f t="shared" si="0"/>
        <v>30.303829540769414</v>
      </c>
      <c r="D47" s="60">
        <f t="shared" si="1"/>
        <v>-366.19383512253722</v>
      </c>
      <c r="E47" s="58">
        <f t="shared" si="2"/>
        <v>4209.6844255336446</v>
      </c>
      <c r="F47" s="1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" x14ac:dyDescent="0.3">
      <c r="A48" s="17">
        <v>37</v>
      </c>
      <c r="B48" s="58">
        <f t="shared" si="3"/>
        <v>4209.6844255336446</v>
      </c>
      <c r="C48" s="59">
        <f t="shared" si="0"/>
        <v>28.064562836890968</v>
      </c>
      <c r="D48" s="60">
        <f t="shared" si="1"/>
        <v>-366.19383512253722</v>
      </c>
      <c r="E48" s="58">
        <f t="shared" si="2"/>
        <v>3871.5551532479985</v>
      </c>
      <c r="F48" s="1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" x14ac:dyDescent="0.3">
      <c r="A49" s="17">
        <v>38</v>
      </c>
      <c r="B49" s="58">
        <f t="shared" si="3"/>
        <v>3871.5551532479985</v>
      </c>
      <c r="C49" s="59">
        <f t="shared" si="0"/>
        <v>25.810367688319989</v>
      </c>
      <c r="D49" s="60">
        <f t="shared" si="1"/>
        <v>-366.19383512253722</v>
      </c>
      <c r="E49" s="58">
        <f t="shared" si="2"/>
        <v>3531.1716858137816</v>
      </c>
      <c r="F49" s="1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" x14ac:dyDescent="0.3">
      <c r="A50" s="17">
        <v>39</v>
      </c>
      <c r="B50" s="58">
        <f t="shared" si="3"/>
        <v>3531.1716858137816</v>
      </c>
      <c r="C50" s="59">
        <f t="shared" si="0"/>
        <v>23.541144572091877</v>
      </c>
      <c r="D50" s="60">
        <f t="shared" si="1"/>
        <v>-366.19383512253722</v>
      </c>
      <c r="E50" s="58">
        <f t="shared" si="2"/>
        <v>3188.5189952633364</v>
      </c>
      <c r="F50" s="1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" x14ac:dyDescent="0.3">
      <c r="A51" s="17">
        <v>40</v>
      </c>
      <c r="B51" s="58">
        <f t="shared" si="3"/>
        <v>3188.5189952633364</v>
      </c>
      <c r="C51" s="59">
        <f t="shared" si="0"/>
        <v>21.256793301755575</v>
      </c>
      <c r="D51" s="60">
        <f t="shared" si="1"/>
        <v>-366.19383512253722</v>
      </c>
      <c r="E51" s="58">
        <f t="shared" si="2"/>
        <v>2843.5819534425545</v>
      </c>
      <c r="F51" s="1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3" x14ac:dyDescent="0.3">
      <c r="A52" s="17">
        <v>41</v>
      </c>
      <c r="B52" s="58">
        <f t="shared" si="3"/>
        <v>2843.5819534425545</v>
      </c>
      <c r="C52" s="59">
        <f t="shared" si="0"/>
        <v>18.957213022950366</v>
      </c>
      <c r="D52" s="60">
        <f t="shared" si="1"/>
        <v>-366.19383512253722</v>
      </c>
      <c r="E52" s="58">
        <f t="shared" si="2"/>
        <v>2496.3453313429677</v>
      </c>
      <c r="F52" s="1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" x14ac:dyDescent="0.3">
      <c r="A53" s="17">
        <v>42</v>
      </c>
      <c r="B53" s="58">
        <f t="shared" si="3"/>
        <v>2496.3453313429677</v>
      </c>
      <c r="C53" s="59">
        <f t="shared" si="0"/>
        <v>16.642302208953119</v>
      </c>
      <c r="D53" s="60">
        <f t="shared" si="1"/>
        <v>-366.19383512253722</v>
      </c>
      <c r="E53" s="58">
        <f t="shared" si="2"/>
        <v>2146.7937984293835</v>
      </c>
      <c r="F53" s="1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" x14ac:dyDescent="0.3">
      <c r="A54" s="17">
        <v>43</v>
      </c>
      <c r="B54" s="58">
        <f t="shared" si="3"/>
        <v>2146.7937984293835</v>
      </c>
      <c r="C54" s="59">
        <f t="shared" si="0"/>
        <v>14.311958656195891</v>
      </c>
      <c r="D54" s="60">
        <f t="shared" si="1"/>
        <v>-366.19383512253722</v>
      </c>
      <c r="E54" s="58">
        <f t="shared" si="2"/>
        <v>1794.9119219630425</v>
      </c>
      <c r="F54" s="1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3" x14ac:dyDescent="0.3">
      <c r="A55" s="17">
        <v>44</v>
      </c>
      <c r="B55" s="58">
        <f t="shared" si="3"/>
        <v>1794.9119219630425</v>
      </c>
      <c r="C55" s="59">
        <f t="shared" si="0"/>
        <v>11.966079479753617</v>
      </c>
      <c r="D55" s="60">
        <f t="shared" si="1"/>
        <v>-366.19383512253722</v>
      </c>
      <c r="E55" s="58">
        <f t="shared" si="2"/>
        <v>1440.684166320259</v>
      </c>
      <c r="F55" s="1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3" x14ac:dyDescent="0.3">
      <c r="A56" s="17">
        <v>45</v>
      </c>
      <c r="B56" s="58">
        <f t="shared" si="3"/>
        <v>1440.684166320259</v>
      </c>
      <c r="C56" s="59">
        <f t="shared" si="0"/>
        <v>9.6045611088017271</v>
      </c>
      <c r="D56" s="60">
        <f t="shared" si="1"/>
        <v>-366.19383512253722</v>
      </c>
      <c r="E56" s="58">
        <f t="shared" si="2"/>
        <v>1084.0948923065237</v>
      </c>
      <c r="F56" s="1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3" x14ac:dyDescent="0.3">
      <c r="A57" s="17">
        <v>46</v>
      </c>
      <c r="B57" s="58">
        <f t="shared" si="3"/>
        <v>1084.0948923065237</v>
      </c>
      <c r="C57" s="59">
        <f t="shared" si="0"/>
        <v>7.227299282043492</v>
      </c>
      <c r="D57" s="60">
        <f t="shared" si="1"/>
        <v>-366.19383512253722</v>
      </c>
      <c r="E57" s="58">
        <f t="shared" si="2"/>
        <v>725.12835646603003</v>
      </c>
      <c r="F57" s="1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3" x14ac:dyDescent="0.3">
      <c r="A58" s="17">
        <v>47</v>
      </c>
      <c r="B58" s="58">
        <f t="shared" si="3"/>
        <v>725.12835646603003</v>
      </c>
      <c r="C58" s="59">
        <f t="shared" si="0"/>
        <v>4.8341890431068668</v>
      </c>
      <c r="D58" s="60">
        <f t="shared" si="1"/>
        <v>-366.19383512253722</v>
      </c>
      <c r="E58" s="58">
        <f t="shared" si="2"/>
        <v>363.76871038659971</v>
      </c>
      <c r="F58" s="1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3" x14ac:dyDescent="0.3">
      <c r="A59" s="17">
        <v>48</v>
      </c>
      <c r="B59" s="58">
        <f t="shared" si="3"/>
        <v>363.76871038659971</v>
      </c>
      <c r="C59" s="59">
        <f t="shared" si="0"/>
        <v>2.4251247359106647</v>
      </c>
      <c r="D59" s="60">
        <f t="shared" si="1"/>
        <v>-366.19383512253722</v>
      </c>
      <c r="E59" s="58">
        <f t="shared" si="2"/>
        <v>-2.6830093702301383E-11</v>
      </c>
      <c r="F59" s="1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81"/>
      <c r="B60" s="81"/>
      <c r="C60" s="81"/>
      <c r="D60" s="81"/>
      <c r="E60" s="81"/>
    </row>
    <row r="61" spans="1:22" x14ac:dyDescent="0.25">
      <c r="A61" s="81"/>
      <c r="B61" s="81"/>
      <c r="C61" s="81"/>
      <c r="D61" s="81"/>
      <c r="E61" s="81"/>
    </row>
    <row r="62" spans="1:22" x14ac:dyDescent="0.25">
      <c r="A62" s="81"/>
      <c r="B62" s="81"/>
      <c r="C62" s="81"/>
      <c r="D62" s="81"/>
      <c r="E62" s="81"/>
    </row>
    <row r="63" spans="1:22" x14ac:dyDescent="0.25">
      <c r="A63" s="81"/>
      <c r="B63" s="81"/>
      <c r="C63" s="81"/>
      <c r="D63" s="81"/>
      <c r="E63" s="81"/>
    </row>
    <row r="64" spans="1:22" x14ac:dyDescent="0.25">
      <c r="A64" s="81"/>
      <c r="B64" s="81"/>
      <c r="C64" s="81"/>
      <c r="D64" s="81"/>
      <c r="E64" s="81"/>
    </row>
    <row r="65" spans="1:5" x14ac:dyDescent="0.25">
      <c r="A65" s="81"/>
      <c r="B65" s="81"/>
      <c r="C65" s="81"/>
      <c r="D65" s="81"/>
      <c r="E65" s="81"/>
    </row>
    <row r="66" spans="1:5" x14ac:dyDescent="0.25">
      <c r="A66" s="81"/>
      <c r="B66" s="81"/>
      <c r="C66" s="81"/>
      <c r="D66" s="81"/>
      <c r="E66" s="81"/>
    </row>
    <row r="67" spans="1:5" x14ac:dyDescent="0.25">
      <c r="A67" s="81"/>
      <c r="B67" s="81"/>
      <c r="C67" s="81"/>
      <c r="D67" s="81"/>
      <c r="E67" s="81"/>
    </row>
    <row r="68" spans="1:5" x14ac:dyDescent="0.25">
      <c r="A68" s="81"/>
      <c r="B68" s="81"/>
      <c r="C68" s="81"/>
      <c r="D68" s="81"/>
      <c r="E68" s="81"/>
    </row>
    <row r="69" spans="1:5" x14ac:dyDescent="0.25">
      <c r="A69" s="81"/>
      <c r="B69" s="81"/>
      <c r="C69" s="81"/>
      <c r="D69" s="81"/>
      <c r="E69" s="81"/>
    </row>
    <row r="70" spans="1:5" x14ac:dyDescent="0.25">
      <c r="A70" s="81"/>
      <c r="B70" s="81"/>
      <c r="C70" s="81"/>
      <c r="D70" s="81"/>
      <c r="E70" s="81"/>
    </row>
    <row r="71" spans="1:5" x14ac:dyDescent="0.25">
      <c r="A71" s="81"/>
      <c r="B71" s="81"/>
      <c r="C71" s="81"/>
      <c r="D71" s="81"/>
      <c r="E71" s="81"/>
    </row>
    <row r="72" spans="1:5" x14ac:dyDescent="0.25">
      <c r="A72" s="81"/>
      <c r="B72" s="81"/>
      <c r="C72" s="81"/>
      <c r="D72" s="81"/>
      <c r="E72" s="81"/>
    </row>
    <row r="73" spans="1:5" x14ac:dyDescent="0.25">
      <c r="A73" s="81"/>
      <c r="B73" s="81"/>
      <c r="C73" s="81"/>
      <c r="D73" s="81"/>
      <c r="E73" s="81"/>
    </row>
    <row r="74" spans="1:5" x14ac:dyDescent="0.25">
      <c r="A74" s="81"/>
      <c r="B74" s="81"/>
      <c r="C74" s="81"/>
      <c r="D74" s="81"/>
      <c r="E74" s="81"/>
    </row>
    <row r="75" spans="1:5" x14ac:dyDescent="0.25">
      <c r="A75" s="81"/>
      <c r="B75" s="81"/>
      <c r="C75" s="81"/>
      <c r="D75" s="81"/>
      <c r="E75" s="81"/>
    </row>
    <row r="76" spans="1:5" x14ac:dyDescent="0.25">
      <c r="A76" s="81"/>
      <c r="B76" s="81"/>
      <c r="C76" s="81"/>
      <c r="D76" s="81"/>
      <c r="E76" s="81"/>
    </row>
    <row r="77" spans="1:5" x14ac:dyDescent="0.25">
      <c r="A77" s="81"/>
      <c r="B77" s="81"/>
      <c r="C77" s="81"/>
      <c r="D77" s="81"/>
      <c r="E77" s="81"/>
    </row>
    <row r="78" spans="1:5" x14ac:dyDescent="0.25">
      <c r="A78" s="81"/>
      <c r="B78" s="81"/>
      <c r="C78" s="81"/>
      <c r="D78" s="81"/>
      <c r="E78" s="81"/>
    </row>
    <row r="79" spans="1:5" x14ac:dyDescent="0.25">
      <c r="A79" s="81"/>
      <c r="B79" s="81"/>
      <c r="C79" s="81"/>
      <c r="D79" s="81"/>
      <c r="E79" s="81"/>
    </row>
    <row r="80" spans="1:5" x14ac:dyDescent="0.25">
      <c r="A80" s="81"/>
      <c r="B80" s="81"/>
      <c r="C80" s="81"/>
      <c r="D80" s="81"/>
      <c r="E80" s="81"/>
    </row>
    <row r="81" spans="1:5" x14ac:dyDescent="0.25">
      <c r="A81" s="81"/>
      <c r="B81" s="81"/>
      <c r="C81" s="81"/>
      <c r="D81" s="81"/>
      <c r="E81" s="81"/>
    </row>
    <row r="82" spans="1:5" x14ac:dyDescent="0.25">
      <c r="A82" s="81"/>
      <c r="B82" s="81"/>
      <c r="C82" s="81"/>
      <c r="D82" s="81"/>
      <c r="E82" s="81"/>
    </row>
    <row r="83" spans="1:5" x14ac:dyDescent="0.25">
      <c r="A83" s="81"/>
      <c r="B83" s="81"/>
      <c r="C83" s="81"/>
      <c r="D83" s="81"/>
      <c r="E83" s="81"/>
    </row>
    <row r="162" spans="1:22" ht="13" x14ac:dyDescent="0.3">
      <c r="A162" s="17"/>
      <c r="B162" s="22"/>
      <c r="C162" s="25"/>
      <c r="D162" s="29"/>
      <c r="E162" s="22"/>
      <c r="F162" s="1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3" x14ac:dyDescent="0.3">
      <c r="A163" s="17"/>
      <c r="B163" s="22"/>
      <c r="C163" s="25"/>
      <c r="D163" s="29"/>
      <c r="E163" s="22"/>
      <c r="F163" s="1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3" x14ac:dyDescent="0.3">
      <c r="A164" s="17"/>
      <c r="B164" s="22"/>
      <c r="C164" s="25"/>
      <c r="D164" s="29"/>
      <c r="E164" s="22"/>
      <c r="F164" s="1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3" x14ac:dyDescent="0.3">
      <c r="A165" s="17"/>
      <c r="B165" s="22"/>
      <c r="C165" s="25"/>
      <c r="D165" s="29"/>
      <c r="E165" s="22"/>
      <c r="F165" s="1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3" x14ac:dyDescent="0.3">
      <c r="A166" s="17"/>
      <c r="B166" s="22"/>
      <c r="C166" s="25"/>
      <c r="D166" s="29"/>
      <c r="E166" s="22"/>
      <c r="F166" s="1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3" x14ac:dyDescent="0.3">
      <c r="A167" s="17"/>
      <c r="B167" s="22"/>
      <c r="C167" s="25"/>
      <c r="D167" s="29"/>
      <c r="E167" s="22"/>
      <c r="F167" s="1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3" x14ac:dyDescent="0.3">
      <c r="A168" s="17"/>
      <c r="B168" s="22"/>
      <c r="C168" s="25"/>
      <c r="D168" s="29"/>
      <c r="E168" s="22"/>
      <c r="F168" s="1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3" x14ac:dyDescent="0.3">
      <c r="A169" s="17"/>
      <c r="B169" s="22"/>
      <c r="C169" s="25"/>
      <c r="D169" s="29"/>
      <c r="E169" s="22"/>
      <c r="F169" s="1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3" x14ac:dyDescent="0.3">
      <c r="A170" s="17"/>
      <c r="B170" s="22"/>
      <c r="C170" s="25"/>
      <c r="D170" s="29"/>
      <c r="E170" s="22"/>
      <c r="F170" s="1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3" x14ac:dyDescent="0.3">
      <c r="A171" s="17"/>
      <c r="B171" s="22"/>
      <c r="C171" s="25"/>
      <c r="D171" s="29"/>
      <c r="E171" s="22"/>
      <c r="F171" s="1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3" x14ac:dyDescent="0.3">
      <c r="A172" s="17"/>
      <c r="B172" s="22"/>
      <c r="C172" s="25"/>
      <c r="D172" s="29"/>
      <c r="E172" s="22"/>
      <c r="F172" s="1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3" x14ac:dyDescent="0.3">
      <c r="A173" s="17"/>
      <c r="B173" s="22"/>
      <c r="C173" s="25"/>
      <c r="D173" s="29"/>
      <c r="E173" s="22"/>
      <c r="F173" s="1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3" x14ac:dyDescent="0.3">
      <c r="A174" s="17"/>
      <c r="B174" s="22"/>
      <c r="C174" s="25"/>
      <c r="D174" s="29"/>
      <c r="E174" s="22"/>
      <c r="F174" s="1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3" x14ac:dyDescent="0.3">
      <c r="A175" s="17"/>
      <c r="B175" s="22"/>
      <c r="C175" s="25"/>
      <c r="D175" s="29"/>
      <c r="E175" s="22"/>
      <c r="F175" s="1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3" x14ac:dyDescent="0.3">
      <c r="A176" s="17"/>
      <c r="B176" s="22"/>
      <c r="C176" s="25"/>
      <c r="D176" s="29"/>
      <c r="E176" s="22"/>
      <c r="F176" s="1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3" x14ac:dyDescent="0.3">
      <c r="A177" s="17"/>
      <c r="B177" s="22"/>
      <c r="C177" s="25"/>
      <c r="D177" s="29"/>
      <c r="E177" s="22"/>
      <c r="F177" s="1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3" x14ac:dyDescent="0.3">
      <c r="A178" s="17"/>
      <c r="B178" s="22"/>
      <c r="C178" s="25"/>
      <c r="D178" s="29"/>
      <c r="E178" s="22"/>
      <c r="F178" s="1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3" x14ac:dyDescent="0.3">
      <c r="A179" s="17"/>
      <c r="B179" s="22"/>
      <c r="C179" s="25"/>
      <c r="D179" s="29"/>
      <c r="E179" s="22"/>
      <c r="F179" s="1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3" x14ac:dyDescent="0.3">
      <c r="A180" s="17"/>
      <c r="B180" s="22"/>
      <c r="C180" s="25"/>
      <c r="D180" s="29"/>
      <c r="E180" s="22"/>
      <c r="F180" s="1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3" x14ac:dyDescent="0.3">
      <c r="A181" s="17"/>
      <c r="B181" s="22"/>
      <c r="C181" s="25"/>
      <c r="D181" s="29"/>
      <c r="E181" s="22"/>
      <c r="F181" s="1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3" x14ac:dyDescent="0.3">
      <c r="A182" s="17"/>
      <c r="B182" s="22"/>
      <c r="C182" s="25"/>
      <c r="D182" s="29"/>
      <c r="E182" s="22"/>
      <c r="F182" s="1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3" x14ac:dyDescent="0.3">
      <c r="A183" s="17"/>
      <c r="B183" s="22"/>
      <c r="C183" s="25"/>
      <c r="D183" s="29"/>
      <c r="E183" s="22"/>
      <c r="F183" s="1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3" x14ac:dyDescent="0.3">
      <c r="A184" s="17"/>
      <c r="B184" s="22"/>
      <c r="C184" s="25"/>
      <c r="D184" s="29"/>
      <c r="E184" s="22"/>
      <c r="F184" s="1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3" x14ac:dyDescent="0.3">
      <c r="A185" s="17"/>
      <c r="B185" s="22"/>
      <c r="C185" s="25"/>
      <c r="D185" s="29"/>
      <c r="E185" s="22"/>
      <c r="F185" s="1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3" x14ac:dyDescent="0.3">
      <c r="A186" s="17"/>
      <c r="B186" s="22"/>
      <c r="C186" s="25"/>
      <c r="D186" s="29"/>
      <c r="E186" s="22"/>
      <c r="F186" s="1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3" x14ac:dyDescent="0.3">
      <c r="A187" s="17"/>
      <c r="B187" s="22"/>
      <c r="C187" s="25"/>
      <c r="D187" s="29"/>
      <c r="E187" s="22"/>
      <c r="F187" s="1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3" x14ac:dyDescent="0.3">
      <c r="A188" s="17"/>
      <c r="B188" s="22"/>
      <c r="C188" s="25"/>
      <c r="D188" s="29"/>
      <c r="E188" s="22"/>
      <c r="F188" s="1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3" x14ac:dyDescent="0.3">
      <c r="A189" s="17"/>
      <c r="B189" s="22"/>
      <c r="C189" s="25"/>
      <c r="D189" s="29"/>
      <c r="E189" s="22"/>
      <c r="F189" s="1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3" x14ac:dyDescent="0.3">
      <c r="A190" s="17"/>
      <c r="B190" s="22"/>
      <c r="C190" s="25"/>
      <c r="D190" s="29"/>
      <c r="E190" s="22"/>
      <c r="F190" s="1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3" x14ac:dyDescent="0.3">
      <c r="A191" s="17"/>
      <c r="B191" s="22"/>
      <c r="C191" s="25"/>
      <c r="D191" s="29"/>
      <c r="E191" s="22"/>
      <c r="F191" s="1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3" x14ac:dyDescent="0.3">
      <c r="A192" s="17"/>
      <c r="B192" s="22"/>
      <c r="C192" s="25"/>
      <c r="D192" s="29"/>
      <c r="E192" s="22"/>
      <c r="F192" s="1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3" x14ac:dyDescent="0.3">
      <c r="A193" s="17"/>
      <c r="B193" s="22"/>
      <c r="C193" s="25"/>
      <c r="D193" s="29"/>
      <c r="E193" s="22"/>
      <c r="F193" s="1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3" x14ac:dyDescent="0.3">
      <c r="A194" s="17"/>
      <c r="B194" s="22"/>
      <c r="C194" s="25"/>
      <c r="D194" s="29"/>
      <c r="E194" s="22"/>
      <c r="F194" s="1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3" x14ac:dyDescent="0.3">
      <c r="A195" s="17"/>
      <c r="B195" s="22"/>
      <c r="C195" s="25"/>
      <c r="D195" s="29"/>
      <c r="E195" s="22"/>
      <c r="F195" s="1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3" x14ac:dyDescent="0.3">
      <c r="A196" s="17"/>
      <c r="B196" s="22"/>
      <c r="C196" s="25"/>
      <c r="D196" s="29"/>
      <c r="E196" s="22"/>
      <c r="F196" s="1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3" x14ac:dyDescent="0.3">
      <c r="A197" s="17"/>
      <c r="B197" s="22"/>
      <c r="C197" s="25"/>
      <c r="D197" s="29"/>
      <c r="E197" s="22"/>
      <c r="F197" s="1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3" x14ac:dyDescent="0.3">
      <c r="A198" s="17"/>
      <c r="B198" s="22"/>
      <c r="C198" s="25"/>
      <c r="D198" s="29"/>
      <c r="E198" s="22"/>
      <c r="F198" s="1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3" x14ac:dyDescent="0.3">
      <c r="A199" s="17"/>
      <c r="B199" s="22"/>
      <c r="C199" s="25"/>
      <c r="D199" s="29"/>
      <c r="E199" s="22"/>
      <c r="F199" s="1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3" x14ac:dyDescent="0.3">
      <c r="A200" s="17"/>
      <c r="B200" s="22"/>
      <c r="C200" s="25"/>
      <c r="D200" s="29"/>
      <c r="E200" s="22"/>
      <c r="F200" s="1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3" x14ac:dyDescent="0.3">
      <c r="A201" s="17"/>
      <c r="B201" s="22"/>
      <c r="C201" s="25"/>
      <c r="D201" s="29"/>
      <c r="E201" s="22"/>
      <c r="F201" s="1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3" x14ac:dyDescent="0.3">
      <c r="A202" s="17"/>
      <c r="B202" s="22"/>
      <c r="C202" s="25"/>
      <c r="D202" s="29"/>
      <c r="E202" s="22"/>
      <c r="F202" s="1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3" x14ac:dyDescent="0.3">
      <c r="A203" s="17"/>
      <c r="B203" s="22"/>
      <c r="C203" s="25"/>
      <c r="D203" s="29"/>
      <c r="E203" s="22"/>
      <c r="F203" s="1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3" x14ac:dyDescent="0.3">
      <c r="A204" s="17"/>
      <c r="B204" s="22"/>
      <c r="C204" s="25"/>
      <c r="D204" s="29"/>
      <c r="E204" s="22"/>
      <c r="F204" s="1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3" x14ac:dyDescent="0.3">
      <c r="A205" s="17"/>
      <c r="B205" s="22"/>
      <c r="C205" s="25"/>
      <c r="D205" s="29"/>
      <c r="E205" s="22"/>
      <c r="F205" s="1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3" x14ac:dyDescent="0.3">
      <c r="A206" s="17"/>
      <c r="B206" s="22"/>
      <c r="C206" s="25"/>
      <c r="D206" s="29"/>
      <c r="E206" s="22"/>
      <c r="F206" s="1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3" x14ac:dyDescent="0.3">
      <c r="A207" s="17"/>
      <c r="B207" s="22"/>
      <c r="C207" s="25"/>
      <c r="D207" s="29"/>
      <c r="E207" s="22"/>
      <c r="F207" s="1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3" x14ac:dyDescent="0.3">
      <c r="A208" s="17"/>
      <c r="B208" s="22"/>
      <c r="C208" s="25"/>
      <c r="D208" s="29"/>
      <c r="E208" s="22"/>
      <c r="F208" s="1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3" x14ac:dyDescent="0.3">
      <c r="A209" s="17"/>
      <c r="B209" s="22"/>
      <c r="C209" s="25"/>
      <c r="D209" s="29"/>
      <c r="E209" s="22"/>
      <c r="F209" s="1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3" x14ac:dyDescent="0.3">
      <c r="A210" s="17"/>
      <c r="B210" s="22"/>
      <c r="C210" s="25"/>
      <c r="D210" s="29"/>
      <c r="E210" s="22"/>
      <c r="F210" s="1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3" x14ac:dyDescent="0.3">
      <c r="A211" s="17"/>
      <c r="B211" s="22"/>
      <c r="C211" s="25"/>
      <c r="D211" s="29"/>
      <c r="E211" s="22"/>
      <c r="F211" s="1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3" x14ac:dyDescent="0.3">
      <c r="A212" s="17"/>
      <c r="B212" s="22"/>
      <c r="C212" s="25"/>
      <c r="D212" s="29"/>
      <c r="E212" s="22"/>
      <c r="F212" s="1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3" x14ac:dyDescent="0.3">
      <c r="A213" s="17"/>
      <c r="B213" s="22"/>
      <c r="C213" s="25"/>
      <c r="D213" s="29"/>
      <c r="E213" s="22"/>
      <c r="F213" s="1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3" x14ac:dyDescent="0.3">
      <c r="A214" s="17"/>
      <c r="B214" s="22"/>
      <c r="C214" s="25"/>
      <c r="D214" s="29"/>
      <c r="E214" s="22"/>
      <c r="F214" s="1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3" x14ac:dyDescent="0.3">
      <c r="A215" s="17"/>
      <c r="B215" s="22"/>
      <c r="C215" s="25"/>
      <c r="D215" s="29"/>
      <c r="E215" s="22"/>
      <c r="F215" s="1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3" x14ac:dyDescent="0.3">
      <c r="A216" s="17"/>
      <c r="B216" s="22"/>
      <c r="C216" s="25"/>
      <c r="D216" s="29"/>
      <c r="E216" s="22"/>
      <c r="F216" s="1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3" x14ac:dyDescent="0.3">
      <c r="A217" s="17"/>
      <c r="B217" s="22"/>
      <c r="C217" s="25"/>
      <c r="D217" s="29"/>
      <c r="E217" s="22"/>
      <c r="F217" s="1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3" x14ac:dyDescent="0.3">
      <c r="A218" s="17"/>
      <c r="B218" s="22"/>
      <c r="C218" s="25"/>
      <c r="D218" s="29"/>
      <c r="E218" s="22"/>
      <c r="F218" s="1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3" x14ac:dyDescent="0.3">
      <c r="A219" s="17"/>
      <c r="B219" s="22"/>
      <c r="C219" s="25"/>
      <c r="D219" s="29"/>
      <c r="E219" s="22"/>
      <c r="F219" s="1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3" x14ac:dyDescent="0.3">
      <c r="A220" s="17"/>
      <c r="B220" s="22"/>
      <c r="C220" s="25"/>
      <c r="D220" s="29"/>
      <c r="E220" s="22"/>
      <c r="F220" s="1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3" x14ac:dyDescent="0.3">
      <c r="A221" s="17"/>
      <c r="B221" s="22"/>
      <c r="C221" s="25"/>
      <c r="D221" s="29"/>
      <c r="E221" s="22"/>
      <c r="F221" s="1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3" x14ac:dyDescent="0.3">
      <c r="A222" s="17"/>
      <c r="B222" s="22"/>
      <c r="C222" s="25"/>
      <c r="D222" s="29"/>
      <c r="E222" s="22"/>
      <c r="F222" s="1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3" x14ac:dyDescent="0.3">
      <c r="A223" s="17"/>
      <c r="B223" s="22"/>
      <c r="C223" s="25"/>
      <c r="D223" s="29"/>
      <c r="E223" s="22"/>
      <c r="F223" s="1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3" x14ac:dyDescent="0.3">
      <c r="A224" s="17"/>
      <c r="B224" s="22"/>
      <c r="C224" s="25"/>
      <c r="D224" s="29"/>
      <c r="E224" s="22"/>
      <c r="F224" s="1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3" x14ac:dyDescent="0.3">
      <c r="A225" s="17"/>
      <c r="B225" s="22"/>
      <c r="C225" s="25"/>
      <c r="D225" s="29"/>
      <c r="E225" s="22"/>
      <c r="F225" s="1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3" x14ac:dyDescent="0.3">
      <c r="A226" s="17"/>
      <c r="B226" s="22"/>
      <c r="C226" s="25"/>
      <c r="D226" s="29"/>
      <c r="E226" s="22"/>
      <c r="F226" s="18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3" x14ac:dyDescent="0.3">
      <c r="A227" s="17"/>
      <c r="B227" s="22"/>
      <c r="C227" s="25"/>
      <c r="D227" s="29"/>
      <c r="E227" s="22"/>
      <c r="F227" s="1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3" x14ac:dyDescent="0.3">
      <c r="A228" s="17"/>
      <c r="B228" s="22"/>
      <c r="C228" s="25"/>
      <c r="D228" s="29"/>
      <c r="E228" s="22"/>
      <c r="F228" s="1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3" x14ac:dyDescent="0.3">
      <c r="A229" s="17"/>
      <c r="B229" s="22"/>
      <c r="C229" s="25"/>
      <c r="D229" s="29"/>
      <c r="E229" s="22"/>
      <c r="F229" s="1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3" x14ac:dyDescent="0.3">
      <c r="A230" s="17"/>
      <c r="B230" s="22"/>
      <c r="C230" s="25"/>
      <c r="D230" s="29"/>
      <c r="E230" s="22"/>
      <c r="F230" s="18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3" x14ac:dyDescent="0.3">
      <c r="A231" s="17"/>
      <c r="B231" s="22"/>
      <c r="C231" s="25"/>
      <c r="D231" s="29"/>
      <c r="E231" s="22"/>
      <c r="F231" s="1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3" x14ac:dyDescent="0.3">
      <c r="A232" s="17"/>
      <c r="B232" s="22"/>
      <c r="C232" s="25"/>
      <c r="D232" s="29"/>
      <c r="E232" s="22"/>
      <c r="F232" s="1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3" x14ac:dyDescent="0.3">
      <c r="A233" s="17"/>
      <c r="B233" s="22"/>
      <c r="C233" s="25"/>
      <c r="D233" s="29"/>
      <c r="E233" s="22"/>
      <c r="F233" s="18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3" x14ac:dyDescent="0.3">
      <c r="A234" s="17"/>
      <c r="B234" s="22"/>
      <c r="C234" s="25"/>
      <c r="D234" s="29"/>
      <c r="E234" s="22"/>
      <c r="F234" s="18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3" x14ac:dyDescent="0.3">
      <c r="A235" s="17"/>
      <c r="B235" s="22"/>
      <c r="C235" s="25"/>
      <c r="D235" s="29"/>
      <c r="E235" s="22"/>
      <c r="F235" s="18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3" x14ac:dyDescent="0.3">
      <c r="A236" s="17"/>
      <c r="B236" s="22"/>
      <c r="C236" s="25"/>
      <c r="D236" s="29"/>
      <c r="E236" s="22"/>
      <c r="F236" s="1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3" x14ac:dyDescent="0.3">
      <c r="A237" s="17"/>
      <c r="B237" s="22"/>
      <c r="C237" s="25"/>
      <c r="D237" s="29"/>
      <c r="E237" s="22"/>
      <c r="F237" s="1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3" x14ac:dyDescent="0.3">
      <c r="A238" s="17"/>
      <c r="B238" s="22"/>
      <c r="C238" s="25"/>
      <c r="D238" s="29"/>
      <c r="E238" s="22"/>
      <c r="F238" s="1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3" x14ac:dyDescent="0.3">
      <c r="A239" s="17"/>
      <c r="B239" s="22"/>
      <c r="C239" s="25"/>
      <c r="D239" s="29"/>
      <c r="E239" s="22"/>
      <c r="F239" s="1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3" x14ac:dyDescent="0.3">
      <c r="A240" s="17"/>
      <c r="B240" s="22"/>
      <c r="C240" s="25"/>
      <c r="D240" s="29"/>
      <c r="E240" s="22"/>
      <c r="F240" s="1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3" x14ac:dyDescent="0.3">
      <c r="A241" s="17"/>
      <c r="B241" s="22"/>
      <c r="C241" s="25"/>
      <c r="D241" s="29"/>
      <c r="E241" s="22"/>
      <c r="F241" s="18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3" x14ac:dyDescent="0.3">
      <c r="A242" s="17"/>
      <c r="B242" s="22"/>
      <c r="C242" s="25"/>
      <c r="D242" s="29"/>
      <c r="E242" s="22"/>
      <c r="F242" s="18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3" x14ac:dyDescent="0.3">
      <c r="A243" s="17"/>
      <c r="B243" s="22"/>
      <c r="C243" s="25"/>
      <c r="D243" s="29"/>
      <c r="E243" s="22"/>
      <c r="F243" s="18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3" x14ac:dyDescent="0.3">
      <c r="A244" s="17"/>
      <c r="B244" s="22"/>
      <c r="C244" s="25"/>
      <c r="D244" s="29"/>
      <c r="E244" s="22"/>
      <c r="F244" s="18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3" x14ac:dyDescent="0.3">
      <c r="A245" s="17"/>
      <c r="B245" s="22"/>
      <c r="C245" s="25"/>
      <c r="D245" s="29"/>
      <c r="E245" s="22"/>
      <c r="F245" s="1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3" x14ac:dyDescent="0.3">
      <c r="A246" s="17"/>
      <c r="B246" s="22"/>
      <c r="C246" s="25"/>
      <c r="D246" s="29"/>
      <c r="E246" s="22"/>
      <c r="F246" s="18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3" x14ac:dyDescent="0.3">
      <c r="A247" s="17"/>
      <c r="B247" s="22"/>
      <c r="C247" s="25"/>
      <c r="D247" s="29"/>
      <c r="E247" s="22"/>
      <c r="F247" s="1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3" x14ac:dyDescent="0.3">
      <c r="A248" s="17"/>
      <c r="B248" s="22"/>
      <c r="C248" s="25"/>
      <c r="D248" s="29"/>
      <c r="E248" s="22"/>
      <c r="F248" s="1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3" x14ac:dyDescent="0.3">
      <c r="A249" s="17"/>
      <c r="B249" s="22"/>
      <c r="C249" s="25"/>
      <c r="D249" s="29"/>
      <c r="E249" s="22"/>
      <c r="F249" s="1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3" x14ac:dyDescent="0.3">
      <c r="A250" s="17"/>
      <c r="B250" s="22"/>
      <c r="C250" s="25"/>
      <c r="D250" s="29"/>
      <c r="E250" s="22"/>
      <c r="F250" s="1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3" x14ac:dyDescent="0.3">
      <c r="A251" s="17"/>
      <c r="B251" s="22"/>
      <c r="C251" s="25"/>
      <c r="D251" s="29"/>
      <c r="E251" s="22"/>
      <c r="F251" s="1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3" x14ac:dyDescent="0.3">
      <c r="A252" s="17"/>
      <c r="B252" s="22"/>
      <c r="C252" s="25"/>
      <c r="D252" s="29"/>
      <c r="E252" s="22"/>
      <c r="F252" s="1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3" x14ac:dyDescent="0.3">
      <c r="A253" s="17"/>
      <c r="B253" s="22"/>
      <c r="C253" s="25"/>
      <c r="D253" s="29"/>
      <c r="E253" s="22"/>
      <c r="F253" s="18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3" x14ac:dyDescent="0.3">
      <c r="A254" s="17"/>
      <c r="B254" s="22"/>
      <c r="C254" s="25"/>
      <c r="D254" s="29"/>
      <c r="E254" s="22"/>
      <c r="F254" s="1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3" x14ac:dyDescent="0.3">
      <c r="A255" s="17"/>
      <c r="B255" s="22"/>
      <c r="C255" s="25"/>
      <c r="D255" s="29"/>
      <c r="E255" s="22"/>
      <c r="F255" s="1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3" x14ac:dyDescent="0.3">
      <c r="A256" s="17"/>
      <c r="B256" s="22"/>
      <c r="C256" s="25"/>
      <c r="D256" s="29"/>
      <c r="E256" s="22"/>
      <c r="F256" s="18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3" x14ac:dyDescent="0.3">
      <c r="A257" s="17"/>
      <c r="B257" s="22"/>
      <c r="C257" s="25"/>
      <c r="D257" s="29"/>
      <c r="E257" s="22"/>
      <c r="F257" s="18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3" x14ac:dyDescent="0.3">
      <c r="A258" s="17"/>
      <c r="B258" s="22"/>
      <c r="C258" s="25"/>
      <c r="D258" s="29"/>
      <c r="E258" s="22"/>
      <c r="F258" s="1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3" x14ac:dyDescent="0.3">
      <c r="A259" s="17"/>
      <c r="B259" s="22"/>
      <c r="C259" s="25"/>
      <c r="D259" s="29"/>
      <c r="E259" s="22"/>
      <c r="F259" s="18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3" x14ac:dyDescent="0.3">
      <c r="A260" s="17"/>
      <c r="B260" s="22"/>
      <c r="C260" s="25"/>
      <c r="D260" s="29"/>
      <c r="E260" s="22"/>
      <c r="F260" s="1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3" x14ac:dyDescent="0.3">
      <c r="A261" s="17"/>
      <c r="B261" s="22"/>
      <c r="C261" s="25"/>
      <c r="D261" s="29"/>
      <c r="E261" s="22"/>
      <c r="F261" s="18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3" x14ac:dyDescent="0.3">
      <c r="A262" s="17"/>
      <c r="B262" s="22"/>
      <c r="C262" s="25"/>
      <c r="D262" s="29"/>
      <c r="E262" s="22"/>
      <c r="F262" s="18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3" x14ac:dyDescent="0.3">
      <c r="A263" s="17"/>
      <c r="B263" s="22"/>
      <c r="C263" s="25"/>
      <c r="D263" s="29"/>
      <c r="E263" s="22"/>
      <c r="F263" s="1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3" x14ac:dyDescent="0.3">
      <c r="A264" s="17"/>
      <c r="B264" s="22"/>
      <c r="C264" s="25"/>
      <c r="D264" s="29"/>
      <c r="E264" s="22"/>
      <c r="F264" s="1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3" x14ac:dyDescent="0.3">
      <c r="A265" s="17"/>
      <c r="B265" s="22"/>
      <c r="C265" s="25"/>
      <c r="D265" s="29"/>
      <c r="E265" s="22"/>
      <c r="F265" s="18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3" x14ac:dyDescent="0.3">
      <c r="A266" s="17"/>
      <c r="B266" s="22"/>
      <c r="C266" s="25"/>
      <c r="D266" s="29"/>
      <c r="E266" s="22"/>
      <c r="F266" s="18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3" x14ac:dyDescent="0.3">
      <c r="A267" s="17"/>
      <c r="B267" s="22"/>
      <c r="C267" s="25"/>
      <c r="D267" s="29"/>
      <c r="E267" s="22"/>
      <c r="F267" s="18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3" x14ac:dyDescent="0.3">
      <c r="A268" s="17"/>
      <c r="B268" s="22"/>
      <c r="C268" s="25"/>
      <c r="D268" s="29"/>
      <c r="E268" s="22"/>
      <c r="F268" s="1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3" x14ac:dyDescent="0.3">
      <c r="A269" s="17"/>
      <c r="B269" s="22"/>
      <c r="C269" s="25"/>
      <c r="D269" s="29"/>
      <c r="E269" s="22"/>
      <c r="F269" s="18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3" x14ac:dyDescent="0.3">
      <c r="A270" s="17"/>
      <c r="B270" s="22"/>
      <c r="C270" s="25"/>
      <c r="D270" s="29"/>
      <c r="E270" s="22"/>
      <c r="F270" s="18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3" x14ac:dyDescent="0.3">
      <c r="A271" s="17"/>
      <c r="B271" s="22"/>
      <c r="C271" s="25"/>
      <c r="D271" s="29"/>
      <c r="E271" s="22"/>
      <c r="F271" s="18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3" x14ac:dyDescent="0.3">
      <c r="A272" s="17"/>
      <c r="B272" s="22"/>
      <c r="C272" s="25"/>
      <c r="D272" s="29"/>
      <c r="E272" s="22"/>
      <c r="F272" s="1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3" x14ac:dyDescent="0.3">
      <c r="A273" s="17"/>
      <c r="B273" s="22"/>
      <c r="C273" s="25"/>
      <c r="D273" s="29"/>
      <c r="E273" s="22"/>
      <c r="F273" s="18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3" x14ac:dyDescent="0.3">
      <c r="A274" s="17"/>
      <c r="B274" s="22"/>
      <c r="C274" s="25"/>
      <c r="D274" s="29"/>
      <c r="E274" s="22"/>
      <c r="F274" s="18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3" x14ac:dyDescent="0.3">
      <c r="A275" s="17"/>
      <c r="B275" s="22"/>
      <c r="C275" s="25"/>
      <c r="D275" s="29"/>
      <c r="E275" s="22"/>
      <c r="F275" s="18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3" x14ac:dyDescent="0.3">
      <c r="A276" s="17"/>
      <c r="B276" s="22"/>
      <c r="C276" s="25"/>
      <c r="D276" s="29"/>
      <c r="E276" s="22"/>
      <c r="F276" s="18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3" x14ac:dyDescent="0.3">
      <c r="A277" s="17"/>
      <c r="B277" s="22"/>
      <c r="C277" s="25"/>
      <c r="D277" s="29"/>
      <c r="E277" s="22"/>
      <c r="F277" s="18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3" x14ac:dyDescent="0.3">
      <c r="A278" s="17"/>
      <c r="B278" s="22"/>
      <c r="C278" s="25"/>
      <c r="D278" s="29"/>
      <c r="E278" s="22"/>
      <c r="F278" s="1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3" x14ac:dyDescent="0.3">
      <c r="A279" s="17"/>
      <c r="B279" s="22"/>
      <c r="C279" s="25"/>
      <c r="D279" s="29"/>
      <c r="E279" s="22"/>
      <c r="F279" s="18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3" x14ac:dyDescent="0.3">
      <c r="A280" s="17"/>
      <c r="B280" s="22"/>
      <c r="C280" s="25"/>
      <c r="D280" s="29"/>
      <c r="E280" s="22"/>
      <c r="F280" s="1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3" x14ac:dyDescent="0.3">
      <c r="A281" s="17"/>
      <c r="B281" s="22"/>
      <c r="C281" s="25"/>
      <c r="D281" s="29"/>
      <c r="E281" s="22"/>
      <c r="F281" s="1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3" x14ac:dyDescent="0.3">
      <c r="A282" s="17"/>
      <c r="B282" s="22"/>
      <c r="C282" s="25"/>
      <c r="D282" s="29"/>
      <c r="E282" s="22"/>
      <c r="F282" s="18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3" x14ac:dyDescent="0.3">
      <c r="A283" s="17"/>
      <c r="B283" s="22"/>
      <c r="C283" s="25"/>
      <c r="D283" s="29"/>
      <c r="E283" s="22"/>
      <c r="F283" s="18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3" x14ac:dyDescent="0.3">
      <c r="A284" s="17"/>
      <c r="B284" s="22"/>
      <c r="C284" s="25"/>
      <c r="D284" s="29"/>
      <c r="E284" s="22"/>
      <c r="F284" s="18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3" x14ac:dyDescent="0.3">
      <c r="A285" s="17"/>
      <c r="B285" s="22"/>
      <c r="C285" s="25"/>
      <c r="D285" s="29"/>
      <c r="E285" s="22"/>
      <c r="F285" s="1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3" x14ac:dyDescent="0.3">
      <c r="A286" s="17"/>
      <c r="B286" s="22"/>
      <c r="C286" s="25"/>
      <c r="D286" s="29"/>
      <c r="E286" s="22"/>
      <c r="F286" s="18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3" x14ac:dyDescent="0.3">
      <c r="A287" s="17"/>
      <c r="B287" s="22"/>
      <c r="C287" s="25"/>
      <c r="D287" s="29"/>
      <c r="E287" s="22"/>
      <c r="F287" s="18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3" x14ac:dyDescent="0.3">
      <c r="A288" s="17"/>
      <c r="B288" s="22"/>
      <c r="C288" s="25"/>
      <c r="D288" s="29"/>
      <c r="E288" s="22"/>
      <c r="F288" s="1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3" x14ac:dyDescent="0.3">
      <c r="A289" s="17"/>
      <c r="B289" s="22"/>
      <c r="C289" s="25"/>
      <c r="D289" s="29"/>
      <c r="E289" s="22"/>
      <c r="F289" s="18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3" x14ac:dyDescent="0.3">
      <c r="A290" s="17"/>
      <c r="B290" s="22"/>
      <c r="C290" s="25"/>
      <c r="D290" s="29"/>
      <c r="E290" s="22"/>
      <c r="F290" s="18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3" x14ac:dyDescent="0.3">
      <c r="A291" s="17"/>
      <c r="B291" s="22"/>
      <c r="C291" s="25"/>
      <c r="D291" s="29"/>
      <c r="E291" s="22"/>
      <c r="F291" s="18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3" x14ac:dyDescent="0.3">
      <c r="A292" s="17"/>
      <c r="B292" s="22"/>
      <c r="C292" s="25"/>
      <c r="D292" s="29"/>
      <c r="E292" s="22"/>
      <c r="F292" s="18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3" x14ac:dyDescent="0.3">
      <c r="A293" s="17"/>
      <c r="B293" s="22"/>
      <c r="C293" s="25"/>
      <c r="D293" s="29"/>
      <c r="E293" s="22"/>
      <c r="F293" s="18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3" x14ac:dyDescent="0.3">
      <c r="A294" s="17"/>
      <c r="B294" s="22"/>
      <c r="C294" s="25"/>
      <c r="D294" s="29"/>
      <c r="E294" s="22"/>
      <c r="F294" s="18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3" x14ac:dyDescent="0.3">
      <c r="A295" s="17"/>
      <c r="B295" s="22"/>
      <c r="C295" s="25"/>
      <c r="D295" s="29"/>
      <c r="E295" s="22"/>
      <c r="F295" s="18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3" x14ac:dyDescent="0.3">
      <c r="A296" s="17"/>
      <c r="B296" s="22"/>
      <c r="C296" s="25"/>
      <c r="D296" s="29"/>
      <c r="E296" s="22"/>
      <c r="F296" s="1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3" x14ac:dyDescent="0.3">
      <c r="A297" s="17"/>
      <c r="B297" s="22"/>
      <c r="C297" s="25"/>
      <c r="D297" s="29"/>
      <c r="E297" s="22"/>
      <c r="F297" s="1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3" x14ac:dyDescent="0.3">
      <c r="A298" s="17"/>
      <c r="B298" s="22"/>
      <c r="C298" s="25"/>
      <c r="D298" s="29"/>
      <c r="E298" s="22"/>
      <c r="F298" s="1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3" x14ac:dyDescent="0.3">
      <c r="A299" s="17"/>
      <c r="B299" s="22"/>
      <c r="C299" s="25"/>
      <c r="D299" s="29"/>
      <c r="E299" s="22"/>
      <c r="F299" s="18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3" x14ac:dyDescent="0.3">
      <c r="A300" s="17"/>
      <c r="B300" s="22"/>
      <c r="C300" s="25"/>
      <c r="D300" s="29"/>
      <c r="E300" s="22"/>
      <c r="F300" s="18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3" x14ac:dyDescent="0.3">
      <c r="A301" s="17"/>
      <c r="B301" s="22"/>
      <c r="C301" s="25"/>
      <c r="D301" s="29"/>
      <c r="E301" s="22"/>
      <c r="F301" s="1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3" x14ac:dyDescent="0.3">
      <c r="A302" s="17"/>
      <c r="B302" s="22"/>
      <c r="C302" s="25"/>
      <c r="D302" s="29"/>
      <c r="E302" s="22"/>
      <c r="F302" s="18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3" x14ac:dyDescent="0.3">
      <c r="A303" s="17"/>
      <c r="B303" s="22"/>
      <c r="C303" s="25"/>
      <c r="D303" s="29"/>
      <c r="E303" s="22"/>
      <c r="F303" s="18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3" x14ac:dyDescent="0.3">
      <c r="A304" s="17"/>
      <c r="B304" s="22"/>
      <c r="C304" s="25"/>
      <c r="D304" s="29"/>
      <c r="E304" s="22"/>
      <c r="F304" s="18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3" x14ac:dyDescent="0.3">
      <c r="A305" s="17"/>
      <c r="B305" s="22"/>
      <c r="C305" s="25"/>
      <c r="D305" s="29"/>
      <c r="E305" s="22"/>
      <c r="F305" s="1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3" x14ac:dyDescent="0.3">
      <c r="A306" s="17"/>
      <c r="B306" s="22"/>
      <c r="C306" s="25"/>
      <c r="D306" s="29"/>
      <c r="E306" s="22"/>
      <c r="F306" s="18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3" x14ac:dyDescent="0.3">
      <c r="A307" s="17"/>
      <c r="B307" s="22"/>
      <c r="C307" s="25"/>
      <c r="D307" s="29"/>
      <c r="E307" s="22"/>
      <c r="F307" s="18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3" x14ac:dyDescent="0.3">
      <c r="A308" s="17"/>
      <c r="B308" s="22"/>
      <c r="C308" s="25"/>
      <c r="D308" s="29"/>
      <c r="E308" s="22"/>
      <c r="F308" s="1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3" x14ac:dyDescent="0.3">
      <c r="A309" s="17"/>
      <c r="B309" s="22"/>
      <c r="C309" s="25"/>
      <c r="D309" s="29"/>
      <c r="E309" s="22"/>
      <c r="F309" s="1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3" x14ac:dyDescent="0.3">
      <c r="A310" s="17"/>
      <c r="B310" s="22"/>
      <c r="C310" s="25"/>
      <c r="D310" s="29"/>
      <c r="E310" s="22"/>
      <c r="F310" s="18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3" x14ac:dyDescent="0.3">
      <c r="A311" s="17"/>
      <c r="B311" s="22"/>
      <c r="C311" s="25"/>
      <c r="D311" s="29"/>
      <c r="E311" s="22"/>
      <c r="F311" s="18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3" x14ac:dyDescent="0.3">
      <c r="A312" s="17"/>
      <c r="B312" s="22"/>
      <c r="C312" s="25"/>
      <c r="D312" s="29"/>
      <c r="E312" s="22"/>
      <c r="F312" s="1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3" x14ac:dyDescent="0.3">
      <c r="A313" s="17"/>
      <c r="B313" s="22"/>
      <c r="C313" s="25"/>
      <c r="D313" s="29"/>
      <c r="E313" s="22"/>
      <c r="F313" s="1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3" x14ac:dyDescent="0.3">
      <c r="A314" s="17"/>
      <c r="B314" s="22"/>
      <c r="C314" s="25"/>
      <c r="D314" s="29"/>
      <c r="E314" s="22"/>
      <c r="F314" s="18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3" x14ac:dyDescent="0.3">
      <c r="A315" s="17"/>
      <c r="B315" s="22"/>
      <c r="C315" s="25"/>
      <c r="D315" s="29"/>
      <c r="E315" s="22"/>
      <c r="F315" s="1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3" x14ac:dyDescent="0.3">
      <c r="A316" s="17"/>
      <c r="B316" s="22"/>
      <c r="C316" s="25"/>
      <c r="D316" s="29"/>
      <c r="E316" s="22"/>
      <c r="F316" s="18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3" x14ac:dyDescent="0.3">
      <c r="A317" s="17"/>
      <c r="B317" s="22"/>
      <c r="C317" s="25"/>
      <c r="D317" s="29"/>
      <c r="E317" s="22"/>
      <c r="F317" s="1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3" x14ac:dyDescent="0.3">
      <c r="A318" s="17"/>
      <c r="B318" s="22"/>
      <c r="C318" s="25"/>
      <c r="D318" s="29"/>
      <c r="E318" s="22"/>
      <c r="F318" s="1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3" x14ac:dyDescent="0.3">
      <c r="A319" s="17"/>
      <c r="B319" s="22"/>
      <c r="C319" s="25"/>
      <c r="D319" s="29"/>
      <c r="E319" s="22"/>
      <c r="F319" s="18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3" x14ac:dyDescent="0.3">
      <c r="A320" s="17"/>
      <c r="B320" s="22"/>
      <c r="C320" s="25"/>
      <c r="D320" s="29"/>
      <c r="E320" s="22"/>
      <c r="F320" s="18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3" x14ac:dyDescent="0.3">
      <c r="A321" s="17"/>
      <c r="B321" s="22"/>
      <c r="C321" s="25"/>
      <c r="D321" s="29"/>
      <c r="E321" s="22"/>
      <c r="F321" s="18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3" x14ac:dyDescent="0.3">
      <c r="A322" s="17"/>
      <c r="B322" s="22"/>
      <c r="C322" s="25"/>
      <c r="D322" s="29"/>
      <c r="E322" s="22"/>
      <c r="F322" s="18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3" x14ac:dyDescent="0.3">
      <c r="A323" s="17"/>
      <c r="B323" s="22"/>
      <c r="C323" s="25"/>
      <c r="D323" s="29"/>
      <c r="E323" s="22"/>
      <c r="F323" s="18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3" x14ac:dyDescent="0.3">
      <c r="A324" s="17"/>
      <c r="B324" s="22"/>
      <c r="C324" s="25"/>
      <c r="D324" s="29"/>
      <c r="E324" s="22"/>
      <c r="F324" s="18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3" x14ac:dyDescent="0.3">
      <c r="A325" s="17"/>
      <c r="B325" s="22"/>
      <c r="C325" s="25"/>
      <c r="D325" s="29"/>
      <c r="E325" s="22"/>
      <c r="F325" s="18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3" x14ac:dyDescent="0.3">
      <c r="A326" s="17"/>
      <c r="B326" s="22"/>
      <c r="C326" s="25"/>
      <c r="D326" s="29"/>
      <c r="E326" s="22"/>
      <c r="F326" s="18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3" x14ac:dyDescent="0.3">
      <c r="A327" s="17"/>
      <c r="B327" s="22"/>
      <c r="C327" s="25"/>
      <c r="D327" s="29"/>
      <c r="E327" s="22"/>
      <c r="F327" s="1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3" x14ac:dyDescent="0.3">
      <c r="A328" s="17"/>
      <c r="B328" s="22"/>
      <c r="C328" s="25"/>
      <c r="D328" s="29"/>
      <c r="E328" s="22"/>
      <c r="F328" s="1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3" x14ac:dyDescent="0.3">
      <c r="A329" s="17"/>
      <c r="B329" s="22"/>
      <c r="C329" s="25"/>
      <c r="D329" s="29"/>
      <c r="E329" s="22"/>
      <c r="F329" s="1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3" x14ac:dyDescent="0.3">
      <c r="A330" s="17"/>
      <c r="B330" s="22"/>
      <c r="C330" s="25"/>
      <c r="D330" s="29"/>
      <c r="E330" s="22"/>
      <c r="F330" s="1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3" x14ac:dyDescent="0.3">
      <c r="A331" s="17"/>
      <c r="B331" s="22"/>
      <c r="C331" s="25"/>
      <c r="D331" s="29"/>
      <c r="E331" s="22"/>
      <c r="F331" s="1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3" x14ac:dyDescent="0.3">
      <c r="A332" s="17"/>
      <c r="B332" s="22"/>
      <c r="C332" s="25"/>
      <c r="D332" s="29"/>
      <c r="E332" s="22"/>
      <c r="F332" s="1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3" x14ac:dyDescent="0.3">
      <c r="A333" s="17"/>
      <c r="B333" s="22"/>
      <c r="C333" s="25"/>
      <c r="D333" s="29"/>
      <c r="E333" s="22"/>
      <c r="F333" s="1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3" x14ac:dyDescent="0.3">
      <c r="A334" s="17"/>
      <c r="B334" s="22"/>
      <c r="C334" s="25"/>
      <c r="D334" s="29"/>
      <c r="E334" s="22"/>
      <c r="F334" s="1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3" x14ac:dyDescent="0.3">
      <c r="A335" s="17"/>
      <c r="B335" s="22"/>
      <c r="C335" s="25"/>
      <c r="D335" s="29"/>
      <c r="E335" s="22"/>
      <c r="F335" s="1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3" x14ac:dyDescent="0.3">
      <c r="A336" s="17"/>
      <c r="B336" s="22"/>
      <c r="C336" s="25"/>
      <c r="D336" s="29"/>
      <c r="E336" s="22"/>
      <c r="F336" s="1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3" x14ac:dyDescent="0.3">
      <c r="A337" s="17"/>
      <c r="B337" s="22"/>
      <c r="C337" s="25"/>
      <c r="D337" s="29"/>
      <c r="E337" s="22"/>
      <c r="F337" s="1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3" x14ac:dyDescent="0.3">
      <c r="A338" s="17"/>
      <c r="B338" s="22"/>
      <c r="C338" s="25"/>
      <c r="D338" s="29"/>
      <c r="E338" s="22"/>
      <c r="F338" s="1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3" x14ac:dyDescent="0.3">
      <c r="A339" s="17"/>
      <c r="B339" s="22"/>
      <c r="C339" s="25"/>
      <c r="D339" s="29"/>
      <c r="E339" s="22"/>
      <c r="F339" s="1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3" x14ac:dyDescent="0.3">
      <c r="A340" s="17"/>
      <c r="B340" s="22"/>
      <c r="C340" s="25"/>
      <c r="D340" s="29"/>
      <c r="E340" s="22"/>
      <c r="F340" s="1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3" x14ac:dyDescent="0.3">
      <c r="A341" s="17"/>
      <c r="B341" s="22"/>
      <c r="C341" s="25"/>
      <c r="D341" s="29"/>
      <c r="E341" s="22"/>
      <c r="F341" s="1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3" x14ac:dyDescent="0.3">
      <c r="A342" s="17"/>
      <c r="B342" s="22"/>
      <c r="C342" s="25"/>
      <c r="D342" s="29"/>
      <c r="E342" s="22"/>
      <c r="F342" s="1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3" x14ac:dyDescent="0.3">
      <c r="A343" s="17"/>
      <c r="B343" s="22"/>
      <c r="C343" s="25"/>
      <c r="D343" s="29"/>
      <c r="E343" s="22"/>
      <c r="F343" s="1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3" x14ac:dyDescent="0.3">
      <c r="A344" s="17"/>
      <c r="B344" s="22"/>
      <c r="C344" s="25"/>
      <c r="D344" s="29"/>
      <c r="E344" s="22"/>
      <c r="F344" s="1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3" x14ac:dyDescent="0.3">
      <c r="A345" s="17"/>
      <c r="B345" s="22"/>
      <c r="C345" s="25"/>
      <c r="D345" s="29"/>
      <c r="E345" s="22"/>
      <c r="F345" s="1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3" x14ac:dyDescent="0.3">
      <c r="A346" s="17"/>
      <c r="B346" s="22"/>
      <c r="C346" s="25"/>
      <c r="D346" s="29"/>
      <c r="E346" s="22"/>
      <c r="F346" s="1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3" x14ac:dyDescent="0.3">
      <c r="A347" s="17"/>
      <c r="B347" s="22"/>
      <c r="C347" s="25"/>
      <c r="D347" s="29"/>
      <c r="E347" s="22"/>
      <c r="F347" s="1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3" x14ac:dyDescent="0.3">
      <c r="A348" s="17"/>
      <c r="B348" s="22"/>
      <c r="C348" s="25"/>
      <c r="D348" s="29"/>
      <c r="E348" s="22"/>
      <c r="F348" s="1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3" x14ac:dyDescent="0.3">
      <c r="A349" s="17"/>
      <c r="B349" s="22"/>
      <c r="C349" s="25"/>
      <c r="D349" s="29"/>
      <c r="E349" s="22"/>
      <c r="F349" s="1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3" x14ac:dyDescent="0.3">
      <c r="A350" s="17"/>
      <c r="B350" s="22"/>
      <c r="C350" s="25"/>
      <c r="D350" s="29"/>
      <c r="E350" s="22"/>
      <c r="F350" s="1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3" x14ac:dyDescent="0.3">
      <c r="A351" s="17"/>
      <c r="B351" s="22"/>
      <c r="C351" s="25"/>
      <c r="D351" s="29"/>
      <c r="E351" s="22"/>
      <c r="F351" s="1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3" x14ac:dyDescent="0.3">
      <c r="A352" s="17"/>
      <c r="B352" s="22"/>
      <c r="C352" s="25"/>
      <c r="D352" s="29"/>
      <c r="E352" s="22"/>
      <c r="F352" s="1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3" x14ac:dyDescent="0.3">
      <c r="A353" s="17"/>
      <c r="B353" s="22"/>
      <c r="C353" s="25"/>
      <c r="D353" s="29"/>
      <c r="E353" s="22"/>
      <c r="F353" s="1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3" x14ac:dyDescent="0.3">
      <c r="A354" s="17"/>
      <c r="B354" s="22"/>
      <c r="C354" s="25"/>
      <c r="D354" s="29"/>
      <c r="E354" s="22"/>
      <c r="F354" s="1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3" x14ac:dyDescent="0.3">
      <c r="A355" s="17"/>
      <c r="B355" s="22"/>
      <c r="C355" s="25"/>
      <c r="D355" s="29"/>
      <c r="E355" s="22"/>
      <c r="F355" s="1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3" x14ac:dyDescent="0.3">
      <c r="A356" s="17"/>
      <c r="B356" s="31"/>
      <c r="C356" s="32"/>
      <c r="D356" s="33"/>
      <c r="E356" s="31"/>
      <c r="F356" s="16"/>
    </row>
    <row r="357" spans="1:22" ht="13" x14ac:dyDescent="0.3">
      <c r="A357" s="17"/>
      <c r="B357" s="31"/>
      <c r="C357" s="32"/>
      <c r="D357" s="33"/>
      <c r="E357" s="31"/>
      <c r="F357" s="16"/>
    </row>
    <row r="358" spans="1:22" ht="13" x14ac:dyDescent="0.3">
      <c r="A358" s="17"/>
      <c r="B358" s="31"/>
      <c r="C358" s="32"/>
      <c r="D358" s="33"/>
      <c r="E358" s="31"/>
      <c r="F358" s="16"/>
    </row>
    <row r="359" spans="1:22" ht="13" x14ac:dyDescent="0.3">
      <c r="A359" s="17"/>
      <c r="B359" s="31"/>
      <c r="C359" s="32"/>
      <c r="D359" s="33"/>
      <c r="E359" s="31"/>
      <c r="F359" s="16"/>
    </row>
    <row r="360" spans="1:22" ht="13" x14ac:dyDescent="0.3">
      <c r="A360" s="17"/>
      <c r="B360" s="31"/>
      <c r="C360" s="32"/>
      <c r="D360" s="33"/>
      <c r="E360" s="31"/>
      <c r="F360" s="16"/>
    </row>
    <row r="361" spans="1:22" ht="13" x14ac:dyDescent="0.3">
      <c r="A361" s="17"/>
      <c r="B361" s="31"/>
      <c r="C361" s="32"/>
      <c r="D361" s="33"/>
      <c r="E361" s="31"/>
      <c r="F361" s="16"/>
    </row>
    <row r="362" spans="1:22" ht="13" x14ac:dyDescent="0.3">
      <c r="A362" s="17"/>
      <c r="B362" s="31"/>
      <c r="C362" s="32"/>
      <c r="D362" s="33"/>
      <c r="E362" s="31"/>
      <c r="F362" s="16"/>
    </row>
    <row r="363" spans="1:22" ht="13" x14ac:dyDescent="0.3">
      <c r="A363" s="17"/>
      <c r="B363" s="31"/>
      <c r="C363" s="32"/>
      <c r="D363" s="33"/>
      <c r="E363" s="31"/>
      <c r="F363" s="16"/>
    </row>
    <row r="364" spans="1:22" ht="13" x14ac:dyDescent="0.3">
      <c r="A364" s="17"/>
      <c r="B364" s="31"/>
      <c r="C364" s="32"/>
      <c r="D364" s="33"/>
      <c r="E364" s="31"/>
      <c r="F364" s="16"/>
    </row>
    <row r="365" spans="1:22" ht="13" x14ac:dyDescent="0.3">
      <c r="A365" s="17"/>
      <c r="B365" s="31"/>
      <c r="C365" s="32"/>
      <c r="D365" s="33"/>
      <c r="E365" s="31"/>
      <c r="F365" s="16"/>
    </row>
    <row r="366" spans="1:22" ht="13" x14ac:dyDescent="0.3">
      <c r="A366" s="17"/>
      <c r="B366" s="31"/>
      <c r="C366" s="32"/>
      <c r="D366" s="33"/>
      <c r="E366" s="31"/>
      <c r="F366" s="16"/>
    </row>
    <row r="367" spans="1:22" ht="13" x14ac:dyDescent="0.3">
      <c r="A367" s="17"/>
      <c r="B367" s="31"/>
      <c r="C367" s="32"/>
      <c r="D367" s="33"/>
      <c r="E367" s="31"/>
      <c r="F367" s="16"/>
    </row>
    <row r="368" spans="1:22" ht="13" x14ac:dyDescent="0.3">
      <c r="A368" s="17"/>
      <c r="B368" s="31"/>
      <c r="C368" s="32"/>
      <c r="D368" s="33"/>
      <c r="E368" s="31"/>
      <c r="F368" s="16"/>
    </row>
    <row r="369" spans="1:6" ht="13" x14ac:dyDescent="0.3">
      <c r="A369" s="17"/>
      <c r="B369" s="31"/>
      <c r="C369" s="32"/>
      <c r="D369" s="33"/>
      <c r="E369" s="31"/>
      <c r="F369" s="16"/>
    </row>
    <row r="370" spans="1:6" ht="13" x14ac:dyDescent="0.3">
      <c r="A370" s="17"/>
      <c r="B370" s="31"/>
      <c r="C370" s="32"/>
      <c r="D370" s="33"/>
      <c r="E370" s="31"/>
      <c r="F370" s="16"/>
    </row>
    <row r="371" spans="1:6" ht="13" x14ac:dyDescent="0.3">
      <c r="A371" s="17"/>
      <c r="B371" s="31"/>
      <c r="C371" s="32"/>
      <c r="D371" s="33"/>
      <c r="E371" s="31"/>
      <c r="F371" s="16"/>
    </row>
    <row r="372" spans="1:6" x14ac:dyDescent="0.25">
      <c r="B372" s="23"/>
      <c r="C372" s="15"/>
      <c r="D372" s="30"/>
      <c r="E372" s="23"/>
    </row>
    <row r="373" spans="1:6" x14ac:dyDescent="0.25">
      <c r="B373" s="23"/>
      <c r="C373" s="15"/>
      <c r="D373" s="30"/>
      <c r="E373" s="23"/>
    </row>
    <row r="374" spans="1:6" x14ac:dyDescent="0.25">
      <c r="B374" s="23"/>
      <c r="C374" s="15"/>
      <c r="D374" s="15"/>
      <c r="E374" s="23"/>
    </row>
    <row r="375" spans="1:6" x14ac:dyDescent="0.25">
      <c r="B375" s="23"/>
      <c r="C375" s="15"/>
      <c r="D375" s="15"/>
      <c r="E375" s="23"/>
    </row>
    <row r="376" spans="1:6" x14ac:dyDescent="0.25">
      <c r="B376" s="23"/>
      <c r="C376" s="15"/>
      <c r="D376" s="15"/>
      <c r="E376" s="23"/>
    </row>
    <row r="377" spans="1:6" x14ac:dyDescent="0.25">
      <c r="B377" s="23"/>
      <c r="C377" s="15"/>
      <c r="D377" s="15"/>
      <c r="E377" s="23"/>
    </row>
    <row r="378" spans="1:6" x14ac:dyDescent="0.25">
      <c r="B378" s="23"/>
      <c r="C378" s="15"/>
      <c r="D378" s="15"/>
      <c r="E378" s="23"/>
    </row>
    <row r="379" spans="1:6" x14ac:dyDescent="0.25">
      <c r="B379" s="23"/>
      <c r="C379" s="15"/>
      <c r="D379" s="15"/>
      <c r="E379" s="23"/>
    </row>
    <row r="380" spans="1:6" x14ac:dyDescent="0.25">
      <c r="B380" s="23"/>
      <c r="C380" s="15"/>
      <c r="D380" s="15"/>
      <c r="E380" s="23"/>
    </row>
    <row r="381" spans="1:6" x14ac:dyDescent="0.25">
      <c r="B381" s="23"/>
      <c r="C381" s="15"/>
      <c r="D381" s="15"/>
      <c r="E381" s="23"/>
    </row>
    <row r="382" spans="1:6" x14ac:dyDescent="0.25">
      <c r="B382" s="23"/>
      <c r="C382" s="15"/>
      <c r="D382" s="15"/>
      <c r="E382" s="23"/>
    </row>
    <row r="383" spans="1:6" x14ac:dyDescent="0.25">
      <c r="B383" s="23"/>
      <c r="C383" s="15"/>
      <c r="D383" s="15"/>
      <c r="E383" s="23"/>
    </row>
    <row r="384" spans="1:6" x14ac:dyDescent="0.25">
      <c r="B384" s="23"/>
      <c r="C384" s="15"/>
      <c r="D384" s="15"/>
      <c r="E384" s="23"/>
    </row>
    <row r="385" spans="2:5" x14ac:dyDescent="0.25">
      <c r="B385" s="23"/>
      <c r="C385" s="15"/>
      <c r="D385" s="15"/>
      <c r="E385" s="23"/>
    </row>
    <row r="386" spans="2:5" x14ac:dyDescent="0.25">
      <c r="B386" s="23"/>
      <c r="C386" s="15"/>
      <c r="D386" s="15"/>
      <c r="E386" s="23"/>
    </row>
    <row r="387" spans="2:5" x14ac:dyDescent="0.25">
      <c r="B387" s="23"/>
      <c r="C387" s="15"/>
      <c r="D387" s="15"/>
      <c r="E387" s="23"/>
    </row>
    <row r="388" spans="2:5" x14ac:dyDescent="0.25">
      <c r="B388" s="23"/>
      <c r="C388" s="15"/>
      <c r="D388" s="15"/>
      <c r="E388" s="23"/>
    </row>
    <row r="389" spans="2:5" x14ac:dyDescent="0.25">
      <c r="B389" s="23"/>
      <c r="C389" s="15"/>
      <c r="D389" s="15"/>
      <c r="E389" s="23"/>
    </row>
    <row r="390" spans="2:5" x14ac:dyDescent="0.25">
      <c r="B390" s="23"/>
      <c r="C390" s="15"/>
      <c r="D390" s="15"/>
      <c r="E390" s="23"/>
    </row>
    <row r="391" spans="2:5" x14ac:dyDescent="0.25">
      <c r="B391" s="23"/>
      <c r="C391" s="15"/>
      <c r="D391" s="15"/>
      <c r="E391" s="23"/>
    </row>
    <row r="392" spans="2:5" x14ac:dyDescent="0.25">
      <c r="B392" s="23"/>
      <c r="C392" s="15"/>
      <c r="D392" s="15"/>
      <c r="E392" s="23"/>
    </row>
    <row r="393" spans="2:5" x14ac:dyDescent="0.25">
      <c r="B393" s="23"/>
      <c r="C393" s="15"/>
      <c r="D393" s="15"/>
      <c r="E393" s="23"/>
    </row>
    <row r="394" spans="2:5" x14ac:dyDescent="0.25">
      <c r="B394" s="23"/>
      <c r="C394" s="15"/>
      <c r="D394" s="15"/>
      <c r="E394" s="23"/>
    </row>
    <row r="395" spans="2:5" x14ac:dyDescent="0.25">
      <c r="B395" s="23"/>
      <c r="C395" s="15"/>
      <c r="D395" s="15"/>
      <c r="E395" s="23"/>
    </row>
    <row r="396" spans="2:5" x14ac:dyDescent="0.25">
      <c r="B396" s="23"/>
      <c r="C396" s="15"/>
      <c r="D396" s="15"/>
      <c r="E396" s="23"/>
    </row>
    <row r="397" spans="2:5" x14ac:dyDescent="0.25">
      <c r="B397" s="23"/>
      <c r="C397" s="15"/>
      <c r="D397" s="15"/>
      <c r="E397" s="23"/>
    </row>
    <row r="398" spans="2:5" x14ac:dyDescent="0.25">
      <c r="B398" s="23"/>
      <c r="C398" s="15"/>
      <c r="D398" s="15"/>
      <c r="E398" s="23"/>
    </row>
    <row r="399" spans="2:5" x14ac:dyDescent="0.25">
      <c r="B399" s="23"/>
      <c r="C399" s="15"/>
      <c r="D399" s="15"/>
      <c r="E399" s="23"/>
    </row>
    <row r="400" spans="2:5" x14ac:dyDescent="0.25">
      <c r="B400" s="23"/>
      <c r="C400" s="15"/>
      <c r="D400" s="15"/>
      <c r="E400" s="23"/>
    </row>
    <row r="401" spans="2:5" x14ac:dyDescent="0.25">
      <c r="B401" s="23"/>
      <c r="C401" s="15"/>
      <c r="D401" s="15"/>
      <c r="E401" s="23"/>
    </row>
    <row r="402" spans="2:5" x14ac:dyDescent="0.25">
      <c r="B402" s="23"/>
      <c r="C402" s="15"/>
      <c r="D402" s="15"/>
      <c r="E402" s="23"/>
    </row>
    <row r="403" spans="2:5" x14ac:dyDescent="0.25">
      <c r="B403" s="23"/>
      <c r="C403" s="15"/>
      <c r="D403" s="15"/>
      <c r="E403" s="23"/>
    </row>
    <row r="404" spans="2:5" x14ac:dyDescent="0.25">
      <c r="B404" s="23"/>
      <c r="C404" s="15"/>
      <c r="D404" s="15"/>
      <c r="E404" s="23"/>
    </row>
    <row r="405" spans="2:5" x14ac:dyDescent="0.25">
      <c r="B405" s="23"/>
      <c r="C405" s="15"/>
      <c r="D405" s="15"/>
      <c r="E405" s="23"/>
    </row>
    <row r="406" spans="2:5" x14ac:dyDescent="0.25">
      <c r="B406" s="23"/>
      <c r="C406" s="15"/>
      <c r="D406" s="15"/>
      <c r="E406" s="23"/>
    </row>
    <row r="407" spans="2:5" x14ac:dyDescent="0.25">
      <c r="B407" s="23"/>
      <c r="C407" s="15"/>
      <c r="D407" s="15"/>
      <c r="E407" s="23"/>
    </row>
    <row r="408" spans="2:5" x14ac:dyDescent="0.25">
      <c r="B408" s="23"/>
      <c r="C408" s="15"/>
      <c r="D408" s="15"/>
      <c r="E408" s="23"/>
    </row>
    <row r="409" spans="2:5" x14ac:dyDescent="0.25">
      <c r="B409" s="23"/>
      <c r="C409" s="15"/>
      <c r="D409" s="15"/>
      <c r="E409" s="23"/>
    </row>
    <row r="410" spans="2:5" x14ac:dyDescent="0.25">
      <c r="B410" s="23"/>
      <c r="C410" s="15"/>
      <c r="D410" s="15"/>
      <c r="E410" s="23"/>
    </row>
    <row r="411" spans="2:5" x14ac:dyDescent="0.25">
      <c r="B411" s="23"/>
      <c r="C411" s="15"/>
      <c r="D411" s="15"/>
      <c r="E411" s="23"/>
    </row>
    <row r="412" spans="2:5" x14ac:dyDescent="0.25">
      <c r="C412" s="15"/>
      <c r="D412" s="15"/>
      <c r="E412" s="23"/>
    </row>
    <row r="413" spans="2:5" x14ac:dyDescent="0.25">
      <c r="C413" s="15"/>
      <c r="D413" s="15"/>
      <c r="E413" s="23"/>
    </row>
    <row r="414" spans="2:5" x14ac:dyDescent="0.25">
      <c r="C414" s="15"/>
      <c r="D414" s="15"/>
      <c r="E414" s="23"/>
    </row>
    <row r="415" spans="2:5" x14ac:dyDescent="0.25">
      <c r="C415" s="15"/>
      <c r="D415" s="15"/>
      <c r="E415" s="23"/>
    </row>
    <row r="416" spans="2:5" x14ac:dyDescent="0.25">
      <c r="C416" s="15"/>
      <c r="D416" s="15"/>
      <c r="E416" s="23"/>
    </row>
    <row r="417" spans="3:5" x14ac:dyDescent="0.25">
      <c r="C417" s="15"/>
      <c r="D417" s="15"/>
      <c r="E417" s="23"/>
    </row>
    <row r="418" spans="3:5" x14ac:dyDescent="0.25">
      <c r="C418" s="15"/>
      <c r="D418" s="15"/>
      <c r="E418" s="23"/>
    </row>
    <row r="419" spans="3:5" x14ac:dyDescent="0.25">
      <c r="C419" s="15"/>
      <c r="D419" s="15"/>
      <c r="E419" s="23"/>
    </row>
    <row r="420" spans="3:5" x14ac:dyDescent="0.25">
      <c r="C420" s="15"/>
      <c r="D420" s="15"/>
      <c r="E420" s="23"/>
    </row>
    <row r="421" spans="3:5" x14ac:dyDescent="0.25">
      <c r="C421" s="15"/>
      <c r="D421" s="15"/>
      <c r="E421" s="23"/>
    </row>
    <row r="422" spans="3:5" x14ac:dyDescent="0.25">
      <c r="C422" s="15"/>
      <c r="D422" s="15"/>
      <c r="E422" s="23"/>
    </row>
    <row r="423" spans="3:5" x14ac:dyDescent="0.25">
      <c r="C423" s="15"/>
      <c r="D423" s="15"/>
      <c r="E423" s="23"/>
    </row>
    <row r="424" spans="3:5" x14ac:dyDescent="0.25">
      <c r="C424" s="15"/>
      <c r="D424" s="15"/>
      <c r="E424" s="23"/>
    </row>
    <row r="425" spans="3:5" x14ac:dyDescent="0.25">
      <c r="C425" s="15"/>
      <c r="D425" s="15"/>
      <c r="E425" s="23"/>
    </row>
    <row r="426" spans="3:5" x14ac:dyDescent="0.25">
      <c r="C426" s="15"/>
      <c r="D426" s="15"/>
      <c r="E426" s="23"/>
    </row>
    <row r="427" spans="3:5" x14ac:dyDescent="0.25">
      <c r="C427" s="15"/>
      <c r="D427" s="15"/>
      <c r="E427" s="23"/>
    </row>
    <row r="428" spans="3:5" x14ac:dyDescent="0.25">
      <c r="C428" s="15"/>
      <c r="D428" s="15"/>
      <c r="E428" s="23"/>
    </row>
    <row r="429" spans="3:5" x14ac:dyDescent="0.25">
      <c r="C429" s="15"/>
      <c r="D429" s="15"/>
      <c r="E429" s="23"/>
    </row>
    <row r="430" spans="3:5" x14ac:dyDescent="0.25">
      <c r="C430" s="15"/>
      <c r="D430" s="15"/>
      <c r="E430" s="23"/>
    </row>
    <row r="431" spans="3:5" x14ac:dyDescent="0.25">
      <c r="C431" s="15"/>
      <c r="D431" s="15"/>
      <c r="E431" s="23"/>
    </row>
    <row r="432" spans="3:5" x14ac:dyDescent="0.25">
      <c r="C432" s="15"/>
      <c r="D432" s="15"/>
      <c r="E432" s="23"/>
    </row>
    <row r="433" spans="3:5" x14ac:dyDescent="0.25">
      <c r="C433" s="15"/>
      <c r="D433" s="15"/>
      <c r="E433" s="23"/>
    </row>
    <row r="434" spans="3:5" x14ac:dyDescent="0.25">
      <c r="C434" s="15"/>
      <c r="D434" s="15"/>
      <c r="E434" s="23"/>
    </row>
    <row r="435" spans="3:5" x14ac:dyDescent="0.25">
      <c r="C435" s="15"/>
      <c r="D435" s="15"/>
      <c r="E435" s="23"/>
    </row>
    <row r="436" spans="3:5" x14ac:dyDescent="0.25">
      <c r="C436" s="15"/>
      <c r="D436" s="15"/>
      <c r="E436" s="23"/>
    </row>
    <row r="437" spans="3:5" x14ac:dyDescent="0.25">
      <c r="C437" s="15"/>
      <c r="D437" s="15"/>
      <c r="E437" s="23"/>
    </row>
    <row r="438" spans="3:5" x14ac:dyDescent="0.25">
      <c r="C438" s="15"/>
      <c r="D438" s="15"/>
      <c r="E438" s="23"/>
    </row>
    <row r="439" spans="3:5" x14ac:dyDescent="0.25">
      <c r="C439" s="15"/>
      <c r="D439" s="15"/>
      <c r="E439" s="23"/>
    </row>
    <row r="440" spans="3:5" x14ac:dyDescent="0.25">
      <c r="C440" s="15"/>
      <c r="D440" s="15"/>
      <c r="E440" s="23"/>
    </row>
    <row r="441" spans="3:5" x14ac:dyDescent="0.25">
      <c r="C441" s="15"/>
      <c r="D441" s="15"/>
      <c r="E441" s="23"/>
    </row>
    <row r="442" spans="3:5" x14ac:dyDescent="0.25">
      <c r="C442" s="15"/>
      <c r="D442" s="15"/>
      <c r="E442" s="23"/>
    </row>
    <row r="443" spans="3:5" x14ac:dyDescent="0.25">
      <c r="C443" s="15"/>
      <c r="D443" s="15"/>
      <c r="E443" s="23"/>
    </row>
    <row r="444" spans="3:5" x14ac:dyDescent="0.25">
      <c r="C444" s="15"/>
      <c r="D444" s="15"/>
      <c r="E444" s="23"/>
    </row>
    <row r="445" spans="3:5" x14ac:dyDescent="0.25">
      <c r="C445" s="15"/>
      <c r="D445" s="15"/>
      <c r="E445" s="23"/>
    </row>
    <row r="446" spans="3:5" x14ac:dyDescent="0.25">
      <c r="C446" s="15"/>
      <c r="D446" s="15"/>
      <c r="E446" s="23"/>
    </row>
    <row r="447" spans="3:5" x14ac:dyDescent="0.25">
      <c r="C447" s="15"/>
      <c r="D447" s="15"/>
      <c r="E447" s="23"/>
    </row>
    <row r="448" spans="3:5" x14ac:dyDescent="0.25">
      <c r="C448" s="15"/>
      <c r="D448" s="15"/>
      <c r="E448" s="23"/>
    </row>
    <row r="449" spans="3:5" x14ac:dyDescent="0.25">
      <c r="C449" s="15"/>
      <c r="D449" s="15"/>
      <c r="E449" s="23"/>
    </row>
    <row r="450" spans="3:5" x14ac:dyDescent="0.25">
      <c r="C450" s="15"/>
      <c r="D450" s="15"/>
      <c r="E450" s="23"/>
    </row>
    <row r="451" spans="3:5" x14ac:dyDescent="0.25">
      <c r="C451" s="15"/>
      <c r="D451" s="15"/>
      <c r="E451" s="23"/>
    </row>
    <row r="452" spans="3:5" x14ac:dyDescent="0.25">
      <c r="C452" s="15"/>
      <c r="D452" s="15"/>
      <c r="E452" s="23"/>
    </row>
    <row r="453" spans="3:5" x14ac:dyDescent="0.25">
      <c r="C453" s="15"/>
      <c r="D453" s="15"/>
      <c r="E453" s="23"/>
    </row>
    <row r="454" spans="3:5" x14ac:dyDescent="0.25">
      <c r="C454" s="15"/>
      <c r="D454" s="15"/>
      <c r="E454" s="23"/>
    </row>
    <row r="455" spans="3:5" x14ac:dyDescent="0.25">
      <c r="C455" s="15"/>
      <c r="D455" s="15"/>
      <c r="E455" s="23"/>
    </row>
    <row r="456" spans="3:5" x14ac:dyDescent="0.25">
      <c r="C456" s="15"/>
      <c r="D456" s="15"/>
      <c r="E456" s="23"/>
    </row>
    <row r="457" spans="3:5" x14ac:dyDescent="0.25">
      <c r="C457" s="15"/>
      <c r="D457" s="15"/>
      <c r="E457" s="23"/>
    </row>
    <row r="458" spans="3:5" x14ac:dyDescent="0.25">
      <c r="C458" s="15"/>
      <c r="D458" s="15"/>
      <c r="E458" s="23"/>
    </row>
    <row r="459" spans="3:5" x14ac:dyDescent="0.25">
      <c r="C459" s="15"/>
      <c r="D459" s="15"/>
      <c r="E459" s="23"/>
    </row>
    <row r="460" spans="3:5" x14ac:dyDescent="0.25">
      <c r="C460" s="15"/>
      <c r="D460" s="15"/>
      <c r="E460" s="23"/>
    </row>
    <row r="461" spans="3:5" x14ac:dyDescent="0.25">
      <c r="C461" s="15"/>
      <c r="D461" s="15"/>
      <c r="E461" s="23"/>
    </row>
    <row r="462" spans="3:5" x14ac:dyDescent="0.25">
      <c r="C462" s="15"/>
      <c r="D462" s="15"/>
      <c r="E462" s="23"/>
    </row>
    <row r="463" spans="3:5" x14ac:dyDescent="0.25">
      <c r="C463" s="15"/>
      <c r="D463" s="15"/>
      <c r="E463" s="23"/>
    </row>
    <row r="464" spans="3:5" x14ac:dyDescent="0.25">
      <c r="C464" s="15"/>
      <c r="D464" s="15"/>
      <c r="E464" s="23"/>
    </row>
    <row r="465" spans="3:5" x14ac:dyDescent="0.25">
      <c r="C465" s="15"/>
      <c r="D465" s="15"/>
      <c r="E465" s="23"/>
    </row>
    <row r="466" spans="3:5" x14ac:dyDescent="0.25">
      <c r="C466" s="15"/>
      <c r="D466" s="15"/>
      <c r="E466" s="23"/>
    </row>
    <row r="467" spans="3:5" x14ac:dyDescent="0.25">
      <c r="E467" s="23"/>
    </row>
    <row r="468" spans="3:5" x14ac:dyDescent="0.25">
      <c r="E468" s="23"/>
    </row>
    <row r="469" spans="3:5" x14ac:dyDescent="0.25">
      <c r="E469" s="23"/>
    </row>
    <row r="470" spans="3:5" x14ac:dyDescent="0.25">
      <c r="E470" s="23"/>
    </row>
    <row r="471" spans="3:5" x14ac:dyDescent="0.25">
      <c r="E471" s="23"/>
    </row>
    <row r="472" spans="3:5" x14ac:dyDescent="0.25">
      <c r="E472" s="23"/>
    </row>
    <row r="473" spans="3:5" x14ac:dyDescent="0.25">
      <c r="E473" s="23"/>
    </row>
    <row r="474" spans="3:5" x14ac:dyDescent="0.25">
      <c r="E474" s="23"/>
    </row>
    <row r="475" spans="3:5" x14ac:dyDescent="0.25">
      <c r="E475" s="23"/>
    </row>
    <row r="476" spans="3:5" x14ac:dyDescent="0.25">
      <c r="E476" s="23"/>
    </row>
    <row r="477" spans="3:5" x14ac:dyDescent="0.25">
      <c r="E477" s="23"/>
    </row>
    <row r="478" spans="3:5" x14ac:dyDescent="0.25">
      <c r="E478" s="23"/>
    </row>
    <row r="479" spans="3:5" x14ac:dyDescent="0.25">
      <c r="E479" s="23"/>
    </row>
    <row r="480" spans="3:5" x14ac:dyDescent="0.25">
      <c r="E480" s="23"/>
    </row>
    <row r="481" spans="5:5" x14ac:dyDescent="0.25">
      <c r="E481" s="23"/>
    </row>
    <row r="482" spans="5:5" x14ac:dyDescent="0.25">
      <c r="E482" s="23"/>
    </row>
    <row r="483" spans="5:5" x14ac:dyDescent="0.25">
      <c r="E483" s="23"/>
    </row>
    <row r="484" spans="5:5" x14ac:dyDescent="0.25">
      <c r="E484" s="23"/>
    </row>
    <row r="485" spans="5:5" x14ac:dyDescent="0.25">
      <c r="E485" s="23"/>
    </row>
    <row r="486" spans="5:5" x14ac:dyDescent="0.25">
      <c r="E486" s="23"/>
    </row>
    <row r="487" spans="5:5" x14ac:dyDescent="0.25">
      <c r="E487" s="23"/>
    </row>
    <row r="488" spans="5:5" x14ac:dyDescent="0.25">
      <c r="E488" s="23"/>
    </row>
    <row r="489" spans="5:5" x14ac:dyDescent="0.25">
      <c r="E489" s="23"/>
    </row>
    <row r="490" spans="5:5" x14ac:dyDescent="0.25">
      <c r="E490" s="23"/>
    </row>
    <row r="491" spans="5:5" x14ac:dyDescent="0.25">
      <c r="E491" s="23"/>
    </row>
    <row r="492" spans="5:5" x14ac:dyDescent="0.25">
      <c r="E492" s="23"/>
    </row>
    <row r="493" spans="5:5" x14ac:dyDescent="0.25">
      <c r="E493" s="23"/>
    </row>
    <row r="494" spans="5:5" x14ac:dyDescent="0.25">
      <c r="E494" s="23"/>
    </row>
    <row r="495" spans="5:5" x14ac:dyDescent="0.25">
      <c r="E495" s="23"/>
    </row>
    <row r="496" spans="5:5" x14ac:dyDescent="0.25">
      <c r="E496" s="23"/>
    </row>
    <row r="497" spans="5:5" x14ac:dyDescent="0.25">
      <c r="E497" s="23"/>
    </row>
    <row r="498" spans="5:5" x14ac:dyDescent="0.25">
      <c r="E498" s="23"/>
    </row>
    <row r="499" spans="5:5" x14ac:dyDescent="0.25">
      <c r="E499" s="23"/>
    </row>
    <row r="500" spans="5:5" x14ac:dyDescent="0.25">
      <c r="E500" s="23"/>
    </row>
    <row r="501" spans="5:5" x14ac:dyDescent="0.25">
      <c r="E501" s="23"/>
    </row>
    <row r="502" spans="5:5" x14ac:dyDescent="0.25">
      <c r="E502" s="23"/>
    </row>
    <row r="503" spans="5:5" x14ac:dyDescent="0.25">
      <c r="E503" s="23"/>
    </row>
    <row r="504" spans="5:5" x14ac:dyDescent="0.25">
      <c r="E504" s="23"/>
    </row>
    <row r="505" spans="5:5" x14ac:dyDescent="0.25">
      <c r="E505" s="23"/>
    </row>
    <row r="506" spans="5:5" x14ac:dyDescent="0.25">
      <c r="E506" s="23"/>
    </row>
    <row r="507" spans="5:5" x14ac:dyDescent="0.25">
      <c r="E507" s="23"/>
    </row>
    <row r="508" spans="5:5" x14ac:dyDescent="0.25">
      <c r="E508" s="23"/>
    </row>
    <row r="509" spans="5:5" x14ac:dyDescent="0.25">
      <c r="E509" s="23"/>
    </row>
    <row r="510" spans="5:5" x14ac:dyDescent="0.25">
      <c r="E510" s="23"/>
    </row>
    <row r="511" spans="5:5" x14ac:dyDescent="0.25">
      <c r="E511" s="23"/>
    </row>
  </sheetData>
  <mergeCells count="2">
    <mergeCell ref="A6:E6"/>
    <mergeCell ref="A7:E7"/>
  </mergeCells>
  <dataValidations count="1">
    <dataValidation type="whole" allowBlank="1" showInputMessage="1" showErrorMessage="1" sqref="B3">
      <formula1>1</formula1>
      <formula2>6</formula2>
    </dataValidation>
  </dataValidations>
  <printOptions horizontalCentered="1" verticalCentered="1" headings="1"/>
  <pageMargins left="0.75" right="0.75" top="1" bottom="1" header="0.5" footer="0.5"/>
  <pageSetup scale="10" orientation="portrait" r:id="rId1"/>
  <headerFooter alignWithMargins="0"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1"/>
  <sheetViews>
    <sheetView workbookViewId="0">
      <selection activeCell="B3" sqref="B3"/>
    </sheetView>
  </sheetViews>
  <sheetFormatPr defaultRowHeight="12.5" x14ac:dyDescent="0.25"/>
  <cols>
    <col min="1" max="1" width="16.54296875" customWidth="1"/>
    <col min="2" max="2" width="12.7265625" customWidth="1"/>
    <col min="3" max="4" width="10.7265625" customWidth="1"/>
    <col min="5" max="5" width="12.7265625" customWidth="1"/>
    <col min="6" max="6" width="12.08984375" customWidth="1"/>
  </cols>
  <sheetData>
    <row r="1" spans="1:22" ht="13" x14ac:dyDescent="0.3">
      <c r="A1" s="20" t="s">
        <v>48</v>
      </c>
      <c r="B1" s="78">
        <v>150000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" x14ac:dyDescent="0.3">
      <c r="A2" s="19" t="s">
        <v>1</v>
      </c>
      <c r="B2" s="79">
        <v>8.5000000000000006E-2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" x14ac:dyDescent="0.3">
      <c r="A3" s="34" t="s">
        <v>49</v>
      </c>
      <c r="B3" s="80"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3" x14ac:dyDescent="0.3">
      <c r="A4" s="27" t="s">
        <v>50</v>
      </c>
      <c r="B4" s="61">
        <f>-PMT(B2/12,B3*12,B1)</f>
        <v>1153.3702253765005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" x14ac:dyDescent="0.3">
      <c r="A5" s="1"/>
      <c r="B5" s="7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" x14ac:dyDescent="0.3">
      <c r="A6" s="103" t="s">
        <v>51</v>
      </c>
      <c r="B6" s="95"/>
      <c r="C6" s="95"/>
      <c r="D6" s="95"/>
      <c r="E6" s="95"/>
      <c r="F6" s="7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" x14ac:dyDescent="0.3">
      <c r="A7" s="103" t="s">
        <v>52</v>
      </c>
      <c r="B7" s="95"/>
      <c r="C7" s="95"/>
      <c r="D7" s="95"/>
      <c r="E7" s="95"/>
      <c r="F7" s="7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" x14ac:dyDescent="0.3">
      <c r="A9" s="1"/>
      <c r="B9" s="21" t="s">
        <v>18</v>
      </c>
      <c r="C9" s="24" t="s">
        <v>19</v>
      </c>
      <c r="D9" s="28" t="s">
        <v>20</v>
      </c>
      <c r="E9" s="21" t="s">
        <v>21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 thickBot="1" x14ac:dyDescent="0.35">
      <c r="A10" s="36" t="s">
        <v>44</v>
      </c>
      <c r="B10" s="37" t="s">
        <v>48</v>
      </c>
      <c r="C10" s="38" t="s">
        <v>9</v>
      </c>
      <c r="D10" s="39" t="s">
        <v>16</v>
      </c>
      <c r="E10" s="37" t="s">
        <v>48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" x14ac:dyDescent="0.3">
      <c r="A11" s="1"/>
      <c r="B11" s="7"/>
      <c r="C11" s="13"/>
      <c r="D11" s="8"/>
      <c r="E11" s="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" x14ac:dyDescent="0.3">
      <c r="A12" s="17">
        <v>1</v>
      </c>
      <c r="B12" s="58">
        <f>+$B$1</f>
        <v>150000</v>
      </c>
      <c r="C12" s="59">
        <f t="shared" ref="C12:C27" si="0">+B12*$B$2/12</f>
        <v>1062.5000000000002</v>
      </c>
      <c r="D12" s="60">
        <f>-$B$4</f>
        <v>-1153.3702253765005</v>
      </c>
      <c r="E12" s="58">
        <f>SUM(B12:D12)</f>
        <v>149909.12977462349</v>
      </c>
      <c r="F12" s="1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" x14ac:dyDescent="0.3">
      <c r="A13" s="17">
        <v>2</v>
      </c>
      <c r="B13" s="58">
        <f t="shared" ref="B13:B28" si="1">+E12</f>
        <v>149909.12977462349</v>
      </c>
      <c r="C13" s="59">
        <f t="shared" si="0"/>
        <v>1061.8563359035832</v>
      </c>
      <c r="D13" s="60">
        <f>-$B$4</f>
        <v>-1153.3702253765005</v>
      </c>
      <c r="E13" s="58">
        <f>SUM(B13:D13)</f>
        <v>149817.61588515056</v>
      </c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3" x14ac:dyDescent="0.3">
      <c r="A14" s="17">
        <v>3</v>
      </c>
      <c r="B14" s="58">
        <f t="shared" si="1"/>
        <v>149817.61588515056</v>
      </c>
      <c r="C14" s="59">
        <f t="shared" si="0"/>
        <v>1061.2081125198165</v>
      </c>
      <c r="D14" s="60">
        <f t="shared" ref="D14:D29" si="2">-$B$4</f>
        <v>-1153.3702253765005</v>
      </c>
      <c r="E14" s="58">
        <f t="shared" ref="E14:E29" si="3">SUM(B14:D14)</f>
        <v>149725.45377229387</v>
      </c>
      <c r="F14" s="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" x14ac:dyDescent="0.3">
      <c r="A15" s="17">
        <v>4</v>
      </c>
      <c r="B15" s="58">
        <f t="shared" si="1"/>
        <v>149725.45377229387</v>
      </c>
      <c r="C15" s="59">
        <f t="shared" si="0"/>
        <v>1060.5552975537482</v>
      </c>
      <c r="D15" s="60">
        <f t="shared" si="2"/>
        <v>-1153.3702253765005</v>
      </c>
      <c r="E15" s="58">
        <f t="shared" si="3"/>
        <v>149632.6388444711</v>
      </c>
      <c r="F15" s="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3" x14ac:dyDescent="0.3">
      <c r="A16" s="17">
        <v>5</v>
      </c>
      <c r="B16" s="58">
        <f t="shared" si="1"/>
        <v>149632.6388444711</v>
      </c>
      <c r="C16" s="59">
        <f t="shared" si="0"/>
        <v>1059.8978584816703</v>
      </c>
      <c r="D16" s="60">
        <f t="shared" si="2"/>
        <v>-1153.3702253765005</v>
      </c>
      <c r="E16" s="58">
        <f t="shared" si="3"/>
        <v>149539.16647757628</v>
      </c>
      <c r="F16" s="1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" x14ac:dyDescent="0.3">
      <c r="A17" s="17">
        <v>6</v>
      </c>
      <c r="B17" s="58">
        <f t="shared" si="1"/>
        <v>149539.16647757628</v>
      </c>
      <c r="C17" s="59">
        <f t="shared" si="0"/>
        <v>1059.2357625494988</v>
      </c>
      <c r="D17" s="60">
        <f t="shared" si="2"/>
        <v>-1153.3702253765005</v>
      </c>
      <c r="E17" s="58">
        <f t="shared" si="3"/>
        <v>149445.03201474927</v>
      </c>
      <c r="F17" s="1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3" x14ac:dyDescent="0.3">
      <c r="A18" s="17">
        <v>7</v>
      </c>
      <c r="B18" s="58">
        <f t="shared" si="1"/>
        <v>149445.03201474927</v>
      </c>
      <c r="C18" s="59">
        <f t="shared" si="0"/>
        <v>1058.5689767711408</v>
      </c>
      <c r="D18" s="60">
        <f t="shared" si="2"/>
        <v>-1153.3702253765005</v>
      </c>
      <c r="E18" s="58">
        <f t="shared" si="3"/>
        <v>149350.23076614391</v>
      </c>
      <c r="F18" s="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" x14ac:dyDescent="0.3">
      <c r="A19" s="17">
        <v>8</v>
      </c>
      <c r="B19" s="58">
        <f t="shared" si="1"/>
        <v>149350.23076614391</v>
      </c>
      <c r="C19" s="59">
        <f t="shared" si="0"/>
        <v>1057.8974679268529</v>
      </c>
      <c r="D19" s="60">
        <f t="shared" si="2"/>
        <v>-1153.3702253765005</v>
      </c>
      <c r="E19" s="58">
        <f t="shared" si="3"/>
        <v>149254.75800869425</v>
      </c>
      <c r="F19" s="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3" x14ac:dyDescent="0.3">
      <c r="A20" s="17">
        <v>9</v>
      </c>
      <c r="B20" s="58">
        <f t="shared" si="1"/>
        <v>149254.75800869425</v>
      </c>
      <c r="C20" s="59">
        <f t="shared" si="0"/>
        <v>1057.2212025615843</v>
      </c>
      <c r="D20" s="60">
        <f t="shared" si="2"/>
        <v>-1153.3702253765005</v>
      </c>
      <c r="E20" s="58">
        <f t="shared" si="3"/>
        <v>149158.60898587931</v>
      </c>
      <c r="F20" s="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3" x14ac:dyDescent="0.3">
      <c r="A21" s="17">
        <v>10</v>
      </c>
      <c r="B21" s="58">
        <f t="shared" si="1"/>
        <v>149158.60898587931</v>
      </c>
      <c r="C21" s="59">
        <f t="shared" si="0"/>
        <v>1056.5401469833118</v>
      </c>
      <c r="D21" s="60">
        <f t="shared" si="2"/>
        <v>-1153.3702253765005</v>
      </c>
      <c r="E21" s="58">
        <f t="shared" si="3"/>
        <v>149061.77890748612</v>
      </c>
      <c r="F21" s="1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3" x14ac:dyDescent="0.3">
      <c r="A22" s="17">
        <v>11</v>
      </c>
      <c r="B22" s="58">
        <f t="shared" si="1"/>
        <v>149061.77890748612</v>
      </c>
      <c r="C22" s="59">
        <f t="shared" si="0"/>
        <v>1055.8542672613601</v>
      </c>
      <c r="D22" s="60">
        <f t="shared" si="2"/>
        <v>-1153.3702253765005</v>
      </c>
      <c r="E22" s="58">
        <f t="shared" si="3"/>
        <v>148964.26294937098</v>
      </c>
      <c r="F22" s="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" x14ac:dyDescent="0.3">
      <c r="A23" s="17">
        <v>12</v>
      </c>
      <c r="B23" s="58">
        <f t="shared" si="1"/>
        <v>148964.26294937098</v>
      </c>
      <c r="C23" s="59">
        <f t="shared" si="0"/>
        <v>1055.1635292247113</v>
      </c>
      <c r="D23" s="60">
        <f t="shared" si="2"/>
        <v>-1153.3702253765005</v>
      </c>
      <c r="E23" s="58">
        <f t="shared" si="3"/>
        <v>148866.0562532192</v>
      </c>
      <c r="F23" s="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" x14ac:dyDescent="0.3">
      <c r="A24" s="17">
        <v>13</v>
      </c>
      <c r="B24" s="58">
        <f t="shared" si="1"/>
        <v>148866.0562532192</v>
      </c>
      <c r="C24" s="59">
        <f t="shared" si="0"/>
        <v>1054.4678984603026</v>
      </c>
      <c r="D24" s="60">
        <f t="shared" si="2"/>
        <v>-1153.3702253765005</v>
      </c>
      <c r="E24" s="58">
        <f t="shared" si="3"/>
        <v>148767.153926303</v>
      </c>
      <c r="F24" s="1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3" x14ac:dyDescent="0.3">
      <c r="A25" s="17">
        <v>14</v>
      </c>
      <c r="B25" s="58">
        <f t="shared" si="1"/>
        <v>148767.153926303</v>
      </c>
      <c r="C25" s="59">
        <f t="shared" si="0"/>
        <v>1053.7673403113129</v>
      </c>
      <c r="D25" s="60">
        <f t="shared" si="2"/>
        <v>-1153.3702253765005</v>
      </c>
      <c r="E25" s="58">
        <f t="shared" si="3"/>
        <v>148667.55104123781</v>
      </c>
      <c r="F25" s="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3" x14ac:dyDescent="0.3">
      <c r="A26" s="17">
        <v>15</v>
      </c>
      <c r="B26" s="58">
        <f t="shared" si="1"/>
        <v>148667.55104123781</v>
      </c>
      <c r="C26" s="59">
        <f t="shared" si="0"/>
        <v>1053.0618198754346</v>
      </c>
      <c r="D26" s="60">
        <f t="shared" si="2"/>
        <v>-1153.3702253765005</v>
      </c>
      <c r="E26" s="58">
        <f t="shared" si="3"/>
        <v>148567.24263573674</v>
      </c>
      <c r="F26" s="1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3" x14ac:dyDescent="0.3">
      <c r="A27" s="17">
        <v>16</v>
      </c>
      <c r="B27" s="58">
        <f t="shared" si="1"/>
        <v>148567.24263573674</v>
      </c>
      <c r="C27" s="59">
        <f t="shared" si="0"/>
        <v>1052.3513020031353</v>
      </c>
      <c r="D27" s="60">
        <f t="shared" si="2"/>
        <v>-1153.3702253765005</v>
      </c>
      <c r="E27" s="58">
        <f t="shared" si="3"/>
        <v>148466.22371236337</v>
      </c>
      <c r="F27" s="1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3" x14ac:dyDescent="0.3">
      <c r="A28" s="17">
        <v>17</v>
      </c>
      <c r="B28" s="58">
        <f t="shared" si="1"/>
        <v>148466.22371236337</v>
      </c>
      <c r="C28" s="59">
        <f t="shared" ref="C28:C43" si="4">+B28*$B$2/12</f>
        <v>1051.6357512959073</v>
      </c>
      <c r="D28" s="60">
        <f t="shared" si="2"/>
        <v>-1153.3702253765005</v>
      </c>
      <c r="E28" s="58">
        <f t="shared" si="3"/>
        <v>148364.48923828275</v>
      </c>
      <c r="F28" s="1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3" x14ac:dyDescent="0.3">
      <c r="A29" s="17">
        <v>18</v>
      </c>
      <c r="B29" s="58">
        <f t="shared" ref="B29:B44" si="5">+E28</f>
        <v>148364.48923828275</v>
      </c>
      <c r="C29" s="59">
        <f t="shared" si="4"/>
        <v>1050.9151321045028</v>
      </c>
      <c r="D29" s="60">
        <f t="shared" si="2"/>
        <v>-1153.3702253765005</v>
      </c>
      <c r="E29" s="58">
        <f t="shared" si="3"/>
        <v>148262.03414501075</v>
      </c>
      <c r="F29" s="1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3" x14ac:dyDescent="0.3">
      <c r="A30" s="17">
        <v>19</v>
      </c>
      <c r="B30" s="58">
        <f t="shared" si="5"/>
        <v>148262.03414501075</v>
      </c>
      <c r="C30" s="59">
        <f t="shared" si="4"/>
        <v>1050.1894085271595</v>
      </c>
      <c r="D30" s="60">
        <f t="shared" ref="D30:D45" si="6">-$B$4</f>
        <v>-1153.3702253765005</v>
      </c>
      <c r="E30" s="58">
        <f t="shared" ref="E30:E45" si="7">SUM(B30:D30)</f>
        <v>148158.85332816141</v>
      </c>
      <c r="F30" s="1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3" x14ac:dyDescent="0.3">
      <c r="A31" s="17">
        <v>20</v>
      </c>
      <c r="B31" s="58">
        <f t="shared" si="5"/>
        <v>148158.85332816141</v>
      </c>
      <c r="C31" s="59">
        <f t="shared" si="4"/>
        <v>1049.45854440781</v>
      </c>
      <c r="D31" s="60">
        <f t="shared" si="6"/>
        <v>-1153.3702253765005</v>
      </c>
      <c r="E31" s="58">
        <f t="shared" si="7"/>
        <v>148054.9416471927</v>
      </c>
      <c r="F31" s="1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3" x14ac:dyDescent="0.3">
      <c r="A32" s="17">
        <v>21</v>
      </c>
      <c r="B32" s="58">
        <f t="shared" si="5"/>
        <v>148054.9416471927</v>
      </c>
      <c r="C32" s="59">
        <f t="shared" si="4"/>
        <v>1048.7225033342818</v>
      </c>
      <c r="D32" s="60">
        <f t="shared" si="6"/>
        <v>-1153.3702253765005</v>
      </c>
      <c r="E32" s="58">
        <f t="shared" si="7"/>
        <v>147950.29392515047</v>
      </c>
      <c r="F32" s="1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3" x14ac:dyDescent="0.3">
      <c r="A33" s="17">
        <v>22</v>
      </c>
      <c r="B33" s="58">
        <f t="shared" si="5"/>
        <v>147950.29392515047</v>
      </c>
      <c r="C33" s="59">
        <f t="shared" si="4"/>
        <v>1047.9812486364826</v>
      </c>
      <c r="D33" s="60">
        <f t="shared" si="6"/>
        <v>-1153.3702253765005</v>
      </c>
      <c r="E33" s="58">
        <f t="shared" si="7"/>
        <v>147844.90494841046</v>
      </c>
      <c r="F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3" x14ac:dyDescent="0.3">
      <c r="A34" s="17">
        <v>23</v>
      </c>
      <c r="B34" s="58">
        <f t="shared" si="5"/>
        <v>147844.90494841046</v>
      </c>
      <c r="C34" s="59">
        <f t="shared" si="4"/>
        <v>1047.2347433845741</v>
      </c>
      <c r="D34" s="60">
        <f t="shared" si="6"/>
        <v>-1153.3702253765005</v>
      </c>
      <c r="E34" s="58">
        <f t="shared" si="7"/>
        <v>147738.76946641854</v>
      </c>
      <c r="F34" s="1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3" x14ac:dyDescent="0.3">
      <c r="A35" s="17">
        <v>24</v>
      </c>
      <c r="B35" s="58">
        <f t="shared" si="5"/>
        <v>147738.76946641854</v>
      </c>
      <c r="C35" s="59">
        <f t="shared" si="4"/>
        <v>1046.4829503871313</v>
      </c>
      <c r="D35" s="60">
        <f t="shared" si="6"/>
        <v>-1153.3702253765005</v>
      </c>
      <c r="E35" s="58">
        <f t="shared" si="7"/>
        <v>147631.88219142918</v>
      </c>
      <c r="F35" s="1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3" x14ac:dyDescent="0.3">
      <c r="A36" s="17">
        <v>25</v>
      </c>
      <c r="B36" s="58">
        <f t="shared" si="5"/>
        <v>147631.88219142918</v>
      </c>
      <c r="C36" s="59">
        <f t="shared" si="4"/>
        <v>1045.72583218929</v>
      </c>
      <c r="D36" s="60">
        <f t="shared" si="6"/>
        <v>-1153.3702253765005</v>
      </c>
      <c r="E36" s="58">
        <f t="shared" si="7"/>
        <v>147524.23779824196</v>
      </c>
      <c r="F36" s="1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3" x14ac:dyDescent="0.3">
      <c r="A37" s="17">
        <v>26</v>
      </c>
      <c r="B37" s="58">
        <f t="shared" si="5"/>
        <v>147524.23779824196</v>
      </c>
      <c r="C37" s="59">
        <f t="shared" si="4"/>
        <v>1044.9633510708807</v>
      </c>
      <c r="D37" s="60">
        <f t="shared" si="6"/>
        <v>-1153.3702253765005</v>
      </c>
      <c r="E37" s="58">
        <f t="shared" si="7"/>
        <v>147415.83092393633</v>
      </c>
      <c r="F37" s="1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3" x14ac:dyDescent="0.3">
      <c r="A38" s="17">
        <v>27</v>
      </c>
      <c r="B38" s="58">
        <f t="shared" si="5"/>
        <v>147415.83092393633</v>
      </c>
      <c r="C38" s="59">
        <f t="shared" si="4"/>
        <v>1044.1954690445491</v>
      </c>
      <c r="D38" s="60">
        <f t="shared" si="6"/>
        <v>-1153.3702253765005</v>
      </c>
      <c r="E38" s="58">
        <f t="shared" si="7"/>
        <v>147306.65616760438</v>
      </c>
      <c r="F38" s="1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" x14ac:dyDescent="0.3">
      <c r="A39" s="17">
        <v>28</v>
      </c>
      <c r="B39" s="58">
        <f t="shared" si="5"/>
        <v>147306.65616760438</v>
      </c>
      <c r="C39" s="59">
        <f t="shared" si="4"/>
        <v>1043.4221478538645</v>
      </c>
      <c r="D39" s="60">
        <f t="shared" si="6"/>
        <v>-1153.3702253765005</v>
      </c>
      <c r="E39" s="58">
        <f t="shared" si="7"/>
        <v>147196.70809008172</v>
      </c>
      <c r="F39" s="1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" x14ac:dyDescent="0.3">
      <c r="A40" s="17">
        <v>29</v>
      </c>
      <c r="B40" s="58">
        <f t="shared" si="5"/>
        <v>147196.70809008172</v>
      </c>
      <c r="C40" s="59">
        <f t="shared" si="4"/>
        <v>1042.6433489714123</v>
      </c>
      <c r="D40" s="60">
        <f t="shared" si="6"/>
        <v>-1153.3702253765005</v>
      </c>
      <c r="E40" s="58">
        <f t="shared" si="7"/>
        <v>147085.98121367663</v>
      </c>
      <c r="F40" s="1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3" x14ac:dyDescent="0.3">
      <c r="A41" s="17">
        <v>30</v>
      </c>
      <c r="B41" s="58">
        <f t="shared" si="5"/>
        <v>147085.98121367663</v>
      </c>
      <c r="C41" s="59">
        <f t="shared" si="4"/>
        <v>1041.8590335968763</v>
      </c>
      <c r="D41" s="60">
        <f t="shared" si="6"/>
        <v>-1153.3702253765005</v>
      </c>
      <c r="E41" s="58">
        <f t="shared" si="7"/>
        <v>146974.470021897</v>
      </c>
      <c r="F41" s="1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3" x14ac:dyDescent="0.3">
      <c r="A42" s="17">
        <v>31</v>
      </c>
      <c r="B42" s="58">
        <f t="shared" si="5"/>
        <v>146974.470021897</v>
      </c>
      <c r="C42" s="59">
        <f t="shared" si="4"/>
        <v>1041.0691626551038</v>
      </c>
      <c r="D42" s="60">
        <f t="shared" si="6"/>
        <v>-1153.3702253765005</v>
      </c>
      <c r="E42" s="58">
        <f t="shared" si="7"/>
        <v>146862.16895917559</v>
      </c>
      <c r="F42" s="1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3" x14ac:dyDescent="0.3">
      <c r="A43" s="17">
        <v>32</v>
      </c>
      <c r="B43" s="58">
        <f t="shared" si="5"/>
        <v>146862.16895917559</v>
      </c>
      <c r="C43" s="59">
        <f t="shared" si="4"/>
        <v>1040.2736967941605</v>
      </c>
      <c r="D43" s="60">
        <f t="shared" si="6"/>
        <v>-1153.3702253765005</v>
      </c>
      <c r="E43" s="58">
        <f t="shared" si="7"/>
        <v>146749.07243059325</v>
      </c>
      <c r="F43" s="1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3" x14ac:dyDescent="0.3">
      <c r="A44" s="17">
        <v>33</v>
      </c>
      <c r="B44" s="58">
        <f t="shared" si="5"/>
        <v>146749.07243059325</v>
      </c>
      <c r="C44" s="59">
        <f t="shared" ref="C44:C59" si="8">+B44*$B$2/12</f>
        <v>1039.4725963833689</v>
      </c>
      <c r="D44" s="60">
        <f t="shared" si="6"/>
        <v>-1153.3702253765005</v>
      </c>
      <c r="E44" s="58">
        <f t="shared" si="7"/>
        <v>146635.17480160011</v>
      </c>
      <c r="F44" s="1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" x14ac:dyDescent="0.3">
      <c r="A45" s="17">
        <v>34</v>
      </c>
      <c r="B45" s="58">
        <f t="shared" ref="B45:B60" si="9">+E44</f>
        <v>146635.17480160011</v>
      </c>
      <c r="C45" s="59">
        <f t="shared" si="8"/>
        <v>1038.6658215113341</v>
      </c>
      <c r="D45" s="60">
        <f t="shared" si="6"/>
        <v>-1153.3702253765005</v>
      </c>
      <c r="E45" s="58">
        <f t="shared" si="7"/>
        <v>146520.47039773493</v>
      </c>
      <c r="F45" s="1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3" x14ac:dyDescent="0.3">
      <c r="A46" s="17">
        <v>35</v>
      </c>
      <c r="B46" s="58">
        <f t="shared" si="9"/>
        <v>146520.47039773493</v>
      </c>
      <c r="C46" s="59">
        <f t="shared" si="8"/>
        <v>1037.8533319839557</v>
      </c>
      <c r="D46" s="60">
        <f t="shared" ref="D46:D61" si="10">-$B$4</f>
        <v>-1153.3702253765005</v>
      </c>
      <c r="E46" s="58">
        <f t="shared" ref="E46:E61" si="11">SUM(B46:D46)</f>
        <v>146404.95350434238</v>
      </c>
      <c r="F46" s="1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" x14ac:dyDescent="0.3">
      <c r="A47" s="17">
        <v>36</v>
      </c>
      <c r="B47" s="58">
        <f t="shared" si="9"/>
        <v>146404.95350434238</v>
      </c>
      <c r="C47" s="59">
        <f t="shared" si="8"/>
        <v>1037.0350873224254</v>
      </c>
      <c r="D47" s="60">
        <f t="shared" si="10"/>
        <v>-1153.3702253765005</v>
      </c>
      <c r="E47" s="58">
        <f t="shared" si="11"/>
        <v>146288.61836628831</v>
      </c>
      <c r="F47" s="1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" x14ac:dyDescent="0.3">
      <c r="A48" s="17">
        <v>37</v>
      </c>
      <c r="B48" s="58">
        <f t="shared" si="9"/>
        <v>146288.61836628831</v>
      </c>
      <c r="C48" s="59">
        <f t="shared" si="8"/>
        <v>1036.211046761209</v>
      </c>
      <c r="D48" s="60">
        <f t="shared" si="10"/>
        <v>-1153.3702253765005</v>
      </c>
      <c r="E48" s="58">
        <f t="shared" si="11"/>
        <v>146171.45918767303</v>
      </c>
      <c r="F48" s="1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" x14ac:dyDescent="0.3">
      <c r="A49" s="17">
        <v>38</v>
      </c>
      <c r="B49" s="58">
        <f t="shared" si="9"/>
        <v>146171.45918767303</v>
      </c>
      <c r="C49" s="59">
        <f t="shared" si="8"/>
        <v>1035.3811692460174</v>
      </c>
      <c r="D49" s="60">
        <f t="shared" si="10"/>
        <v>-1153.3702253765005</v>
      </c>
      <c r="E49" s="58">
        <f t="shared" si="11"/>
        <v>146053.47013154253</v>
      </c>
      <c r="F49" s="1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" x14ac:dyDescent="0.3">
      <c r="A50" s="17">
        <v>39</v>
      </c>
      <c r="B50" s="58">
        <f t="shared" si="9"/>
        <v>146053.47013154253</v>
      </c>
      <c r="C50" s="59">
        <f t="shared" si="8"/>
        <v>1034.5454134317597</v>
      </c>
      <c r="D50" s="60">
        <f t="shared" si="10"/>
        <v>-1153.3702253765005</v>
      </c>
      <c r="E50" s="58">
        <f t="shared" si="11"/>
        <v>145934.6453195978</v>
      </c>
      <c r="F50" s="1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" x14ac:dyDescent="0.3">
      <c r="A51" s="17">
        <v>40</v>
      </c>
      <c r="B51" s="58">
        <f t="shared" si="9"/>
        <v>145934.6453195978</v>
      </c>
      <c r="C51" s="59">
        <f t="shared" si="8"/>
        <v>1033.7037376804844</v>
      </c>
      <c r="D51" s="60">
        <f t="shared" si="10"/>
        <v>-1153.3702253765005</v>
      </c>
      <c r="E51" s="58">
        <f t="shared" si="11"/>
        <v>145814.97883190177</v>
      </c>
      <c r="F51" s="1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3" x14ac:dyDescent="0.3">
      <c r="A52" s="17">
        <v>41</v>
      </c>
      <c r="B52" s="58">
        <f t="shared" si="9"/>
        <v>145814.97883190177</v>
      </c>
      <c r="C52" s="59">
        <f t="shared" si="8"/>
        <v>1032.8561000593043</v>
      </c>
      <c r="D52" s="60">
        <f t="shared" si="10"/>
        <v>-1153.3702253765005</v>
      </c>
      <c r="E52" s="58">
        <f t="shared" si="11"/>
        <v>145694.46470658458</v>
      </c>
      <c r="F52" s="1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" x14ac:dyDescent="0.3">
      <c r="A53" s="17">
        <v>42</v>
      </c>
      <c r="B53" s="58">
        <f t="shared" si="9"/>
        <v>145694.46470658458</v>
      </c>
      <c r="C53" s="59">
        <f t="shared" si="8"/>
        <v>1032.0024583383076</v>
      </c>
      <c r="D53" s="60">
        <f t="shared" si="10"/>
        <v>-1153.3702253765005</v>
      </c>
      <c r="E53" s="58">
        <f t="shared" si="11"/>
        <v>145573.09693954638</v>
      </c>
      <c r="F53" s="1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" x14ac:dyDescent="0.3">
      <c r="A54" s="17">
        <v>43</v>
      </c>
      <c r="B54" s="58">
        <f t="shared" si="9"/>
        <v>145573.09693954638</v>
      </c>
      <c r="C54" s="59">
        <f t="shared" si="8"/>
        <v>1031.1427699884537</v>
      </c>
      <c r="D54" s="60">
        <f t="shared" si="10"/>
        <v>-1153.3702253765005</v>
      </c>
      <c r="E54" s="58">
        <f t="shared" si="11"/>
        <v>145450.86948415832</v>
      </c>
      <c r="F54" s="1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3" x14ac:dyDescent="0.3">
      <c r="A55" s="17">
        <v>44</v>
      </c>
      <c r="B55" s="58">
        <f t="shared" si="9"/>
        <v>145450.86948415832</v>
      </c>
      <c r="C55" s="59">
        <f t="shared" si="8"/>
        <v>1030.276992179455</v>
      </c>
      <c r="D55" s="60">
        <f t="shared" si="10"/>
        <v>-1153.3702253765005</v>
      </c>
      <c r="E55" s="58">
        <f t="shared" si="11"/>
        <v>145327.77625096127</v>
      </c>
      <c r="F55" s="1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3" x14ac:dyDescent="0.3">
      <c r="A56" s="17">
        <v>45</v>
      </c>
      <c r="B56" s="58">
        <f t="shared" si="9"/>
        <v>145327.77625096127</v>
      </c>
      <c r="C56" s="59">
        <f t="shared" si="8"/>
        <v>1029.4050817776424</v>
      </c>
      <c r="D56" s="60">
        <f t="shared" si="10"/>
        <v>-1153.3702253765005</v>
      </c>
      <c r="E56" s="58">
        <f t="shared" si="11"/>
        <v>145203.81110736239</v>
      </c>
      <c r="F56" s="1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3" x14ac:dyDescent="0.3">
      <c r="A57" s="17">
        <v>46</v>
      </c>
      <c r="B57" s="58">
        <f t="shared" si="9"/>
        <v>145203.81110736239</v>
      </c>
      <c r="C57" s="59">
        <f t="shared" si="8"/>
        <v>1028.5269953438171</v>
      </c>
      <c r="D57" s="60">
        <f t="shared" si="10"/>
        <v>-1153.3702253765005</v>
      </c>
      <c r="E57" s="58">
        <f t="shared" si="11"/>
        <v>145078.96787732971</v>
      </c>
      <c r="F57" s="1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3" x14ac:dyDescent="0.3">
      <c r="A58" s="17">
        <v>47</v>
      </c>
      <c r="B58" s="58">
        <f t="shared" si="9"/>
        <v>145078.96787732971</v>
      </c>
      <c r="C58" s="59">
        <f t="shared" si="8"/>
        <v>1027.6426891310855</v>
      </c>
      <c r="D58" s="60">
        <f t="shared" si="10"/>
        <v>-1153.3702253765005</v>
      </c>
      <c r="E58" s="58">
        <f t="shared" si="11"/>
        <v>144953.24034108428</v>
      </c>
      <c r="F58" s="1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3" x14ac:dyDescent="0.3">
      <c r="A59" s="17">
        <v>48</v>
      </c>
      <c r="B59" s="58">
        <f t="shared" si="9"/>
        <v>144953.24034108428</v>
      </c>
      <c r="C59" s="59">
        <f t="shared" si="8"/>
        <v>1026.7521190826803</v>
      </c>
      <c r="D59" s="60">
        <f t="shared" si="10"/>
        <v>-1153.3702253765005</v>
      </c>
      <c r="E59" s="58">
        <f t="shared" si="11"/>
        <v>144826.62223479044</v>
      </c>
      <c r="F59" s="1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3" x14ac:dyDescent="0.3">
      <c r="A60" s="17">
        <v>49</v>
      </c>
      <c r="B60" s="58">
        <f t="shared" si="9"/>
        <v>144826.62223479044</v>
      </c>
      <c r="C60" s="59">
        <f t="shared" ref="C60:C75" si="12">+B60*$B$2/12</f>
        <v>1025.8552408297658</v>
      </c>
      <c r="D60" s="60">
        <f t="shared" si="10"/>
        <v>-1153.3702253765005</v>
      </c>
      <c r="E60" s="58">
        <f t="shared" si="11"/>
        <v>144699.10725024369</v>
      </c>
      <c r="F60" s="1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3" x14ac:dyDescent="0.3">
      <c r="A61" s="17">
        <v>50</v>
      </c>
      <c r="B61" s="58">
        <f t="shared" ref="B61:B76" si="13">+E60</f>
        <v>144699.10725024369</v>
      </c>
      <c r="C61" s="59">
        <f t="shared" si="12"/>
        <v>1024.9520096892263</v>
      </c>
      <c r="D61" s="60">
        <f t="shared" si="10"/>
        <v>-1153.3702253765005</v>
      </c>
      <c r="E61" s="58">
        <f t="shared" si="11"/>
        <v>144570.68903455642</v>
      </c>
      <c r="F61" s="1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3" x14ac:dyDescent="0.3">
      <c r="A62" s="17">
        <v>51</v>
      </c>
      <c r="B62" s="58">
        <f t="shared" si="13"/>
        <v>144570.68903455642</v>
      </c>
      <c r="C62" s="59">
        <f t="shared" si="12"/>
        <v>1024.0423806614415</v>
      </c>
      <c r="D62" s="60">
        <f t="shared" ref="D62:D77" si="14">-$B$4</f>
        <v>-1153.3702253765005</v>
      </c>
      <c r="E62" s="58">
        <f t="shared" ref="E62:E77" si="15">SUM(B62:D62)</f>
        <v>144441.36118984135</v>
      </c>
      <c r="F62" s="1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3" x14ac:dyDescent="0.3">
      <c r="A63" s="17">
        <v>52</v>
      </c>
      <c r="B63" s="58">
        <f t="shared" si="13"/>
        <v>144441.36118984135</v>
      </c>
      <c r="C63" s="59">
        <f t="shared" si="12"/>
        <v>1023.126308428043</v>
      </c>
      <c r="D63" s="60">
        <f t="shared" si="14"/>
        <v>-1153.3702253765005</v>
      </c>
      <c r="E63" s="58">
        <f t="shared" si="15"/>
        <v>144311.11727289288</v>
      </c>
      <c r="F63" s="1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3" x14ac:dyDescent="0.3">
      <c r="A64" s="17">
        <v>53</v>
      </c>
      <c r="B64" s="58">
        <f t="shared" si="13"/>
        <v>144311.11727289288</v>
      </c>
      <c r="C64" s="59">
        <f t="shared" si="12"/>
        <v>1022.203747349658</v>
      </c>
      <c r="D64" s="60">
        <f t="shared" si="14"/>
        <v>-1153.3702253765005</v>
      </c>
      <c r="E64" s="58">
        <f t="shared" si="15"/>
        <v>144179.95079486602</v>
      </c>
      <c r="F64" s="1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3" x14ac:dyDescent="0.3">
      <c r="A65" s="17">
        <v>54</v>
      </c>
      <c r="B65" s="58">
        <f t="shared" si="13"/>
        <v>144179.95079486602</v>
      </c>
      <c r="C65" s="59">
        <f t="shared" si="12"/>
        <v>1021.2746514636343</v>
      </c>
      <c r="D65" s="60">
        <f t="shared" si="14"/>
        <v>-1153.3702253765005</v>
      </c>
      <c r="E65" s="58">
        <f t="shared" si="15"/>
        <v>144047.85522095315</v>
      </c>
      <c r="F65" s="1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3" x14ac:dyDescent="0.3">
      <c r="A66" s="17">
        <v>55</v>
      </c>
      <c r="B66" s="58">
        <f t="shared" si="13"/>
        <v>144047.85522095315</v>
      </c>
      <c r="C66" s="59">
        <f t="shared" si="12"/>
        <v>1020.3389744817515</v>
      </c>
      <c r="D66" s="60">
        <f t="shared" si="14"/>
        <v>-1153.3702253765005</v>
      </c>
      <c r="E66" s="58">
        <f t="shared" si="15"/>
        <v>143914.82397005838</v>
      </c>
      <c r="F66" s="1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3" x14ac:dyDescent="0.3">
      <c r="A67" s="17">
        <v>56</v>
      </c>
      <c r="B67" s="58">
        <f t="shared" si="13"/>
        <v>143914.82397005838</v>
      </c>
      <c r="C67" s="59">
        <f t="shared" si="12"/>
        <v>1019.3966697879137</v>
      </c>
      <c r="D67" s="60">
        <f t="shared" si="14"/>
        <v>-1153.3702253765005</v>
      </c>
      <c r="E67" s="58">
        <f t="shared" si="15"/>
        <v>143780.85041446978</v>
      </c>
      <c r="F67" s="1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3" x14ac:dyDescent="0.3">
      <c r="A68" s="17">
        <v>57</v>
      </c>
      <c r="B68" s="58">
        <f t="shared" si="13"/>
        <v>143780.85041446978</v>
      </c>
      <c r="C68" s="59">
        <f t="shared" si="12"/>
        <v>1018.4476904358277</v>
      </c>
      <c r="D68" s="60">
        <f t="shared" si="14"/>
        <v>-1153.3702253765005</v>
      </c>
      <c r="E68" s="58">
        <f t="shared" si="15"/>
        <v>143645.9278795291</v>
      </c>
      <c r="F68" s="1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3" x14ac:dyDescent="0.3">
      <c r="A69" s="17">
        <v>58</v>
      </c>
      <c r="B69" s="58">
        <f t="shared" si="13"/>
        <v>143645.9278795291</v>
      </c>
      <c r="C69" s="59">
        <f t="shared" si="12"/>
        <v>1017.4919891466647</v>
      </c>
      <c r="D69" s="60">
        <f t="shared" si="14"/>
        <v>-1153.3702253765005</v>
      </c>
      <c r="E69" s="58">
        <f t="shared" si="15"/>
        <v>143510.04964329925</v>
      </c>
      <c r="F69" s="1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3" x14ac:dyDescent="0.3">
      <c r="A70" s="17">
        <v>59</v>
      </c>
      <c r="B70" s="58">
        <f t="shared" si="13"/>
        <v>143510.04964329925</v>
      </c>
      <c r="C70" s="59">
        <f t="shared" si="12"/>
        <v>1016.5295183067032</v>
      </c>
      <c r="D70" s="60">
        <f t="shared" si="14"/>
        <v>-1153.3702253765005</v>
      </c>
      <c r="E70" s="58">
        <f t="shared" si="15"/>
        <v>143373.20893622944</v>
      </c>
      <c r="F70" s="1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3" x14ac:dyDescent="0.3">
      <c r="A71" s="17">
        <v>60</v>
      </c>
      <c r="B71" s="58">
        <f t="shared" si="13"/>
        <v>143373.20893622944</v>
      </c>
      <c r="C71" s="59">
        <f t="shared" si="12"/>
        <v>1015.5602299649586</v>
      </c>
      <c r="D71" s="60">
        <f t="shared" si="14"/>
        <v>-1153.3702253765005</v>
      </c>
      <c r="E71" s="58">
        <f t="shared" si="15"/>
        <v>143235.39894081789</v>
      </c>
      <c r="F71" s="1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3" x14ac:dyDescent="0.3">
      <c r="A72" s="17">
        <v>61</v>
      </c>
      <c r="B72" s="58">
        <f t="shared" si="13"/>
        <v>143235.39894081789</v>
      </c>
      <c r="C72" s="59">
        <f t="shared" si="12"/>
        <v>1014.5840758307935</v>
      </c>
      <c r="D72" s="60">
        <f t="shared" si="14"/>
        <v>-1153.3702253765005</v>
      </c>
      <c r="E72" s="58">
        <f t="shared" si="15"/>
        <v>143096.61279127217</v>
      </c>
      <c r="F72" s="1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3" x14ac:dyDescent="0.3">
      <c r="A73" s="17">
        <v>62</v>
      </c>
      <c r="B73" s="58">
        <f t="shared" si="13"/>
        <v>143096.61279127217</v>
      </c>
      <c r="C73" s="59">
        <f t="shared" si="12"/>
        <v>1013.6010072715113</v>
      </c>
      <c r="D73" s="60">
        <f t="shared" si="14"/>
        <v>-1153.3702253765005</v>
      </c>
      <c r="E73" s="58">
        <f t="shared" si="15"/>
        <v>142956.84357316716</v>
      </c>
      <c r="F73" s="1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3" x14ac:dyDescent="0.3">
      <c r="A74" s="17">
        <v>63</v>
      </c>
      <c r="B74" s="58">
        <f t="shared" si="13"/>
        <v>142956.84357316716</v>
      </c>
      <c r="C74" s="59">
        <f t="shared" si="12"/>
        <v>1012.6109753099341</v>
      </c>
      <c r="D74" s="60">
        <f t="shared" si="14"/>
        <v>-1153.3702253765005</v>
      </c>
      <c r="E74" s="58">
        <f t="shared" si="15"/>
        <v>142816.0843231006</v>
      </c>
      <c r="F74" s="1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3" x14ac:dyDescent="0.3">
      <c r="A75" s="17">
        <v>64</v>
      </c>
      <c r="B75" s="58">
        <f t="shared" si="13"/>
        <v>142816.0843231006</v>
      </c>
      <c r="C75" s="59">
        <f t="shared" si="12"/>
        <v>1011.6139306219626</v>
      </c>
      <c r="D75" s="60">
        <f t="shared" si="14"/>
        <v>-1153.3702253765005</v>
      </c>
      <c r="E75" s="58">
        <f t="shared" si="15"/>
        <v>142674.32802834606</v>
      </c>
      <c r="F75" s="1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3" x14ac:dyDescent="0.3">
      <c r="A76" s="17">
        <v>65</v>
      </c>
      <c r="B76" s="58">
        <f t="shared" si="13"/>
        <v>142674.32802834606</v>
      </c>
      <c r="C76" s="59">
        <f t="shared" ref="C76:C91" si="16">+B76*$B$2/12</f>
        <v>1010.6098235341179</v>
      </c>
      <c r="D76" s="60">
        <f t="shared" si="14"/>
        <v>-1153.3702253765005</v>
      </c>
      <c r="E76" s="58">
        <f t="shared" si="15"/>
        <v>142531.56762650367</v>
      </c>
      <c r="F76" s="1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3" x14ac:dyDescent="0.3">
      <c r="A77" s="17">
        <v>66</v>
      </c>
      <c r="B77" s="58">
        <f t="shared" ref="B77:B92" si="17">+E76</f>
        <v>142531.56762650367</v>
      </c>
      <c r="C77" s="59">
        <f t="shared" si="16"/>
        <v>1009.5986040210678</v>
      </c>
      <c r="D77" s="60">
        <f t="shared" si="14"/>
        <v>-1153.3702253765005</v>
      </c>
      <c r="E77" s="58">
        <f t="shared" si="15"/>
        <v>142387.79600514824</v>
      </c>
      <c r="F77" s="1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3" x14ac:dyDescent="0.3">
      <c r="A78" s="17">
        <v>67</v>
      </c>
      <c r="B78" s="58">
        <f t="shared" si="17"/>
        <v>142387.79600514824</v>
      </c>
      <c r="C78" s="59">
        <f t="shared" si="16"/>
        <v>1008.5802217031334</v>
      </c>
      <c r="D78" s="60">
        <f t="shared" ref="D78:D93" si="18">-$B$4</f>
        <v>-1153.3702253765005</v>
      </c>
      <c r="E78" s="58">
        <f t="shared" ref="E78:E93" si="19">SUM(B78:D78)</f>
        <v>142243.00600147486</v>
      </c>
      <c r="F78" s="1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3" x14ac:dyDescent="0.3">
      <c r="A79" s="17">
        <v>68</v>
      </c>
      <c r="B79" s="58">
        <f t="shared" si="17"/>
        <v>142243.00600147486</v>
      </c>
      <c r="C79" s="59">
        <f t="shared" si="16"/>
        <v>1007.5546258437803</v>
      </c>
      <c r="D79" s="60">
        <f t="shared" si="18"/>
        <v>-1153.3702253765005</v>
      </c>
      <c r="E79" s="58">
        <f t="shared" si="19"/>
        <v>142097.19040194212</v>
      </c>
      <c r="F79" s="1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3" x14ac:dyDescent="0.3">
      <c r="A80" s="17">
        <v>69</v>
      </c>
      <c r="B80" s="58">
        <f t="shared" si="17"/>
        <v>142097.19040194212</v>
      </c>
      <c r="C80" s="59">
        <f t="shared" si="16"/>
        <v>1006.5217653470901</v>
      </c>
      <c r="D80" s="60">
        <f t="shared" si="18"/>
        <v>-1153.3702253765005</v>
      </c>
      <c r="E80" s="58">
        <f t="shared" si="19"/>
        <v>141950.34194191272</v>
      </c>
      <c r="F80" s="1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3" x14ac:dyDescent="0.3">
      <c r="A81" s="17">
        <v>70</v>
      </c>
      <c r="B81" s="58">
        <f t="shared" si="17"/>
        <v>141950.34194191272</v>
      </c>
      <c r="C81" s="59">
        <f t="shared" si="16"/>
        <v>1005.4815887552151</v>
      </c>
      <c r="D81" s="60">
        <f t="shared" si="18"/>
        <v>-1153.3702253765005</v>
      </c>
      <c r="E81" s="58">
        <f t="shared" si="19"/>
        <v>141802.45330529142</v>
      </c>
      <c r="F81" s="1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3" x14ac:dyDescent="0.3">
      <c r="A82" s="17">
        <v>71</v>
      </c>
      <c r="B82" s="58">
        <f t="shared" si="17"/>
        <v>141802.45330529142</v>
      </c>
      <c r="C82" s="59">
        <f t="shared" si="16"/>
        <v>1004.4340442458142</v>
      </c>
      <c r="D82" s="60">
        <f t="shared" si="18"/>
        <v>-1153.3702253765005</v>
      </c>
      <c r="E82" s="58">
        <f t="shared" si="19"/>
        <v>141653.51712416072</v>
      </c>
      <c r="F82" s="1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3" x14ac:dyDescent="0.3">
      <c r="A83" s="17">
        <v>72</v>
      </c>
      <c r="B83" s="58">
        <f t="shared" si="17"/>
        <v>141653.51712416072</v>
      </c>
      <c r="C83" s="59">
        <f t="shared" si="16"/>
        <v>1003.3790796294719</v>
      </c>
      <c r="D83" s="60">
        <f t="shared" si="18"/>
        <v>-1153.3702253765005</v>
      </c>
      <c r="E83" s="58">
        <f t="shared" si="19"/>
        <v>141503.52597841367</v>
      </c>
      <c r="F83" s="1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3" x14ac:dyDescent="0.3">
      <c r="A84" s="17">
        <v>73</v>
      </c>
      <c r="B84" s="58">
        <f t="shared" si="17"/>
        <v>141503.52597841367</v>
      </c>
      <c r="C84" s="59">
        <f t="shared" si="16"/>
        <v>1002.3166423470969</v>
      </c>
      <c r="D84" s="60">
        <f t="shared" si="18"/>
        <v>-1153.3702253765005</v>
      </c>
      <c r="E84" s="58">
        <f t="shared" si="19"/>
        <v>141352.47239538425</v>
      </c>
      <c r="F84" s="1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3" x14ac:dyDescent="0.3">
      <c r="A85" s="17">
        <v>74</v>
      </c>
      <c r="B85" s="58">
        <f t="shared" si="17"/>
        <v>141352.47239538425</v>
      </c>
      <c r="C85" s="59">
        <f t="shared" si="16"/>
        <v>1001.2466794673052</v>
      </c>
      <c r="D85" s="60">
        <f t="shared" si="18"/>
        <v>-1153.3702253765005</v>
      </c>
      <c r="E85" s="58">
        <f t="shared" si="19"/>
        <v>141200.34884947503</v>
      </c>
      <c r="F85" s="1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3" x14ac:dyDescent="0.3">
      <c r="A86" s="17">
        <v>75</v>
      </c>
      <c r="B86" s="58">
        <f t="shared" si="17"/>
        <v>141200.34884947503</v>
      </c>
      <c r="C86" s="59">
        <f t="shared" si="16"/>
        <v>1000.1691376837816</v>
      </c>
      <c r="D86" s="60">
        <f t="shared" si="18"/>
        <v>-1153.3702253765005</v>
      </c>
      <c r="E86" s="58">
        <f t="shared" si="19"/>
        <v>141047.14776178231</v>
      </c>
      <c r="F86" s="1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3" x14ac:dyDescent="0.3">
      <c r="A87" s="17">
        <v>76</v>
      </c>
      <c r="B87" s="58">
        <f t="shared" si="17"/>
        <v>141047.14776178231</v>
      </c>
      <c r="C87" s="59">
        <f t="shared" si="16"/>
        <v>999.08396331262475</v>
      </c>
      <c r="D87" s="60">
        <f t="shared" si="18"/>
        <v>-1153.3702253765005</v>
      </c>
      <c r="E87" s="58">
        <f t="shared" si="19"/>
        <v>140892.86149971842</v>
      </c>
      <c r="F87" s="1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3" x14ac:dyDescent="0.3">
      <c r="A88" s="17">
        <v>77</v>
      </c>
      <c r="B88" s="58">
        <f t="shared" si="17"/>
        <v>140892.86149971842</v>
      </c>
      <c r="C88" s="59">
        <f t="shared" si="16"/>
        <v>997.9911022896722</v>
      </c>
      <c r="D88" s="60">
        <f t="shared" si="18"/>
        <v>-1153.3702253765005</v>
      </c>
      <c r="E88" s="58">
        <f t="shared" si="19"/>
        <v>140737.48237663158</v>
      </c>
      <c r="F88" s="1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3" x14ac:dyDescent="0.3">
      <c r="A89" s="17">
        <v>78</v>
      </c>
      <c r="B89" s="58">
        <f t="shared" si="17"/>
        <v>140737.48237663158</v>
      </c>
      <c r="C89" s="59">
        <f t="shared" si="16"/>
        <v>996.89050016780709</v>
      </c>
      <c r="D89" s="60">
        <f t="shared" si="18"/>
        <v>-1153.3702253765005</v>
      </c>
      <c r="E89" s="58">
        <f t="shared" si="19"/>
        <v>140581.0026514229</v>
      </c>
      <c r="F89" s="1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3" x14ac:dyDescent="0.3">
      <c r="A90" s="17">
        <v>79</v>
      </c>
      <c r="B90" s="58">
        <f t="shared" si="17"/>
        <v>140581.0026514229</v>
      </c>
      <c r="C90" s="59">
        <f t="shared" si="16"/>
        <v>995.7821021142455</v>
      </c>
      <c r="D90" s="60">
        <f t="shared" si="18"/>
        <v>-1153.3702253765005</v>
      </c>
      <c r="E90" s="58">
        <f t="shared" si="19"/>
        <v>140423.41452816065</v>
      </c>
      <c r="F90" s="1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3" x14ac:dyDescent="0.3">
      <c r="A91" s="17">
        <v>80</v>
      </c>
      <c r="B91" s="58">
        <f t="shared" si="17"/>
        <v>140423.41452816065</v>
      </c>
      <c r="C91" s="59">
        <f t="shared" si="16"/>
        <v>994.66585290780461</v>
      </c>
      <c r="D91" s="60">
        <f t="shared" si="18"/>
        <v>-1153.3702253765005</v>
      </c>
      <c r="E91" s="58">
        <f t="shared" si="19"/>
        <v>140264.71015569195</v>
      </c>
      <c r="F91" s="1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3" x14ac:dyDescent="0.3">
      <c r="A92" s="17">
        <v>81</v>
      </c>
      <c r="B92" s="58">
        <f t="shared" si="17"/>
        <v>140264.71015569195</v>
      </c>
      <c r="C92" s="59">
        <f t="shared" ref="C92:C107" si="20">+B92*$B$2/12</f>
        <v>993.54169693615142</v>
      </c>
      <c r="D92" s="60">
        <f t="shared" si="18"/>
        <v>-1153.3702253765005</v>
      </c>
      <c r="E92" s="58">
        <f t="shared" si="19"/>
        <v>140104.8816272516</v>
      </c>
      <c r="F92" s="1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3" x14ac:dyDescent="0.3">
      <c r="A93" s="17">
        <v>82</v>
      </c>
      <c r="B93" s="58">
        <f t="shared" ref="B93:B108" si="21">+E92</f>
        <v>140104.8816272516</v>
      </c>
      <c r="C93" s="59">
        <f t="shared" si="20"/>
        <v>992.40957819303219</v>
      </c>
      <c r="D93" s="60">
        <f t="shared" si="18"/>
        <v>-1153.3702253765005</v>
      </c>
      <c r="E93" s="58">
        <f t="shared" si="19"/>
        <v>139943.92098006813</v>
      </c>
      <c r="F93" s="1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3" x14ac:dyDescent="0.3">
      <c r="A94" s="17">
        <v>83</v>
      </c>
      <c r="B94" s="58">
        <f t="shared" si="21"/>
        <v>139943.92098006813</v>
      </c>
      <c r="C94" s="59">
        <f t="shared" si="20"/>
        <v>991.26944027548268</v>
      </c>
      <c r="D94" s="60">
        <f t="shared" ref="D94:D109" si="22">-$B$4</f>
        <v>-1153.3702253765005</v>
      </c>
      <c r="E94" s="58">
        <f t="shared" ref="E94:E109" si="23">SUM(B94:D94)</f>
        <v>139781.82019496709</v>
      </c>
      <c r="F94" s="1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3" x14ac:dyDescent="0.3">
      <c r="A95" s="17">
        <v>84</v>
      </c>
      <c r="B95" s="58">
        <f t="shared" si="21"/>
        <v>139781.82019496709</v>
      </c>
      <c r="C95" s="59">
        <f t="shared" si="20"/>
        <v>990.12122638101698</v>
      </c>
      <c r="D95" s="60">
        <f t="shared" si="22"/>
        <v>-1153.3702253765005</v>
      </c>
      <c r="E95" s="58">
        <f t="shared" si="23"/>
        <v>139618.5711959716</v>
      </c>
      <c r="F95" s="1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3" x14ac:dyDescent="0.3">
      <c r="A96" s="17">
        <v>85</v>
      </c>
      <c r="B96" s="58">
        <f t="shared" si="21"/>
        <v>139618.5711959716</v>
      </c>
      <c r="C96" s="59">
        <f t="shared" si="20"/>
        <v>988.96487930479896</v>
      </c>
      <c r="D96" s="60">
        <f t="shared" si="22"/>
        <v>-1153.3702253765005</v>
      </c>
      <c r="E96" s="58">
        <f t="shared" si="23"/>
        <v>139454.1658498999</v>
      </c>
      <c r="F96" s="1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3" x14ac:dyDescent="0.3">
      <c r="A97" s="17">
        <v>86</v>
      </c>
      <c r="B97" s="58">
        <f t="shared" si="21"/>
        <v>139454.1658498999</v>
      </c>
      <c r="C97" s="59">
        <f t="shared" si="20"/>
        <v>987.80034143679097</v>
      </c>
      <c r="D97" s="60">
        <f t="shared" si="22"/>
        <v>-1153.3702253765005</v>
      </c>
      <c r="E97" s="58">
        <f t="shared" si="23"/>
        <v>139288.59596596018</v>
      </c>
      <c r="F97" s="1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3" x14ac:dyDescent="0.3">
      <c r="A98" s="17">
        <v>87</v>
      </c>
      <c r="B98" s="58">
        <f t="shared" si="21"/>
        <v>139288.59596596018</v>
      </c>
      <c r="C98" s="59">
        <f t="shared" si="20"/>
        <v>986.62755475888468</v>
      </c>
      <c r="D98" s="60">
        <f t="shared" si="22"/>
        <v>-1153.3702253765005</v>
      </c>
      <c r="E98" s="58">
        <f t="shared" si="23"/>
        <v>139121.85329534256</v>
      </c>
      <c r="F98" s="1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3" x14ac:dyDescent="0.3">
      <c r="A99" s="17">
        <v>88</v>
      </c>
      <c r="B99" s="58">
        <f t="shared" si="21"/>
        <v>139121.85329534256</v>
      </c>
      <c r="C99" s="59">
        <f t="shared" si="20"/>
        <v>985.44646084200986</v>
      </c>
      <c r="D99" s="60">
        <f t="shared" si="22"/>
        <v>-1153.3702253765005</v>
      </c>
      <c r="E99" s="58">
        <f t="shared" si="23"/>
        <v>138953.92953080806</v>
      </c>
      <c r="F99" s="1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3" x14ac:dyDescent="0.3">
      <c r="A100" s="17">
        <v>89</v>
      </c>
      <c r="B100" s="58">
        <f t="shared" si="21"/>
        <v>138953.92953080806</v>
      </c>
      <c r="C100" s="59">
        <f t="shared" si="20"/>
        <v>984.25700084322386</v>
      </c>
      <c r="D100" s="60">
        <f t="shared" si="22"/>
        <v>-1153.3702253765005</v>
      </c>
      <c r="E100" s="58">
        <f t="shared" si="23"/>
        <v>138784.81630627479</v>
      </c>
      <c r="F100" s="1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3" x14ac:dyDescent="0.3">
      <c r="A101" s="17">
        <v>90</v>
      </c>
      <c r="B101" s="58">
        <f t="shared" si="21"/>
        <v>138784.81630627479</v>
      </c>
      <c r="C101" s="59">
        <f t="shared" si="20"/>
        <v>983.05911550277995</v>
      </c>
      <c r="D101" s="60">
        <f t="shared" si="22"/>
        <v>-1153.3702253765005</v>
      </c>
      <c r="E101" s="58">
        <f t="shared" si="23"/>
        <v>138614.50519640106</v>
      </c>
      <c r="F101" s="1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3" x14ac:dyDescent="0.3">
      <c r="A102" s="17">
        <v>91</v>
      </c>
      <c r="B102" s="58">
        <f t="shared" si="21"/>
        <v>138614.50519640106</v>
      </c>
      <c r="C102" s="59">
        <f t="shared" si="20"/>
        <v>981.8527451411743</v>
      </c>
      <c r="D102" s="60">
        <f t="shared" si="22"/>
        <v>-1153.3702253765005</v>
      </c>
      <c r="E102" s="58">
        <f t="shared" si="23"/>
        <v>138442.98771616572</v>
      </c>
      <c r="F102" s="1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3" x14ac:dyDescent="0.3">
      <c r="A103" s="17">
        <v>92</v>
      </c>
      <c r="B103" s="58">
        <f t="shared" si="21"/>
        <v>138442.98771616572</v>
      </c>
      <c r="C103" s="59">
        <f t="shared" si="20"/>
        <v>980.63782965617395</v>
      </c>
      <c r="D103" s="60">
        <f t="shared" si="22"/>
        <v>-1153.3702253765005</v>
      </c>
      <c r="E103" s="58">
        <f t="shared" si="23"/>
        <v>138270.25532044537</v>
      </c>
      <c r="F103" s="1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3" x14ac:dyDescent="0.3">
      <c r="A104" s="17">
        <v>93</v>
      </c>
      <c r="B104" s="58">
        <f t="shared" si="21"/>
        <v>138270.25532044537</v>
      </c>
      <c r="C104" s="59">
        <f t="shared" si="20"/>
        <v>979.41430851982147</v>
      </c>
      <c r="D104" s="60">
        <f t="shared" si="22"/>
        <v>-1153.3702253765005</v>
      </c>
      <c r="E104" s="58">
        <f t="shared" si="23"/>
        <v>138096.29940358869</v>
      </c>
      <c r="F104" s="1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3" x14ac:dyDescent="0.3">
      <c r="A105" s="17">
        <v>94</v>
      </c>
      <c r="B105" s="58">
        <f t="shared" si="21"/>
        <v>138096.29940358869</v>
      </c>
      <c r="C105" s="59">
        <f t="shared" si="20"/>
        <v>978.18212077542</v>
      </c>
      <c r="D105" s="60">
        <f t="shared" si="22"/>
        <v>-1153.3702253765005</v>
      </c>
      <c r="E105" s="58">
        <f t="shared" si="23"/>
        <v>137921.11129898761</v>
      </c>
      <c r="F105" s="1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3" x14ac:dyDescent="0.3">
      <c r="A106" s="17">
        <v>95</v>
      </c>
      <c r="B106" s="58">
        <f t="shared" si="21"/>
        <v>137921.11129898761</v>
      </c>
      <c r="C106" s="59">
        <f t="shared" si="20"/>
        <v>976.94120503449574</v>
      </c>
      <c r="D106" s="60">
        <f t="shared" si="22"/>
        <v>-1153.3702253765005</v>
      </c>
      <c r="E106" s="58">
        <f t="shared" si="23"/>
        <v>137744.6822786456</v>
      </c>
      <c r="F106" s="1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3" x14ac:dyDescent="0.3">
      <c r="A107" s="17">
        <v>96</v>
      </c>
      <c r="B107" s="58">
        <f t="shared" si="21"/>
        <v>137744.6822786456</v>
      </c>
      <c r="C107" s="59">
        <f t="shared" si="20"/>
        <v>975.69149947373978</v>
      </c>
      <c r="D107" s="60">
        <f t="shared" si="22"/>
        <v>-1153.3702253765005</v>
      </c>
      <c r="E107" s="58">
        <f t="shared" si="23"/>
        <v>137567.00355274283</v>
      </c>
      <c r="F107" s="1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3" x14ac:dyDescent="0.3">
      <c r="A108" s="17">
        <v>97</v>
      </c>
      <c r="B108" s="58">
        <f t="shared" si="21"/>
        <v>137567.00355274283</v>
      </c>
      <c r="C108" s="59">
        <f t="shared" ref="C108:C123" si="24">+B108*$B$2/12</f>
        <v>974.43294183192847</v>
      </c>
      <c r="D108" s="60">
        <f t="shared" si="22"/>
        <v>-1153.3702253765005</v>
      </c>
      <c r="E108" s="58">
        <f t="shared" si="23"/>
        <v>137388.06626919826</v>
      </c>
      <c r="F108" s="1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3" x14ac:dyDescent="0.3">
      <c r="A109" s="17">
        <v>98</v>
      </c>
      <c r="B109" s="58">
        <f t="shared" ref="B109:B124" si="25">+E108</f>
        <v>137388.06626919826</v>
      </c>
      <c r="C109" s="59">
        <f t="shared" si="24"/>
        <v>973.1654694068211</v>
      </c>
      <c r="D109" s="60">
        <f t="shared" si="22"/>
        <v>-1153.3702253765005</v>
      </c>
      <c r="E109" s="58">
        <f t="shared" si="23"/>
        <v>137207.86151322856</v>
      </c>
      <c r="F109" s="1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3" x14ac:dyDescent="0.3">
      <c r="A110" s="17">
        <v>99</v>
      </c>
      <c r="B110" s="58">
        <f t="shared" si="25"/>
        <v>137207.86151322856</v>
      </c>
      <c r="C110" s="59">
        <f t="shared" si="24"/>
        <v>971.88901905203568</v>
      </c>
      <c r="D110" s="60">
        <f t="shared" ref="D110:D125" si="26">-$B$4</f>
        <v>-1153.3702253765005</v>
      </c>
      <c r="E110" s="58">
        <f t="shared" ref="E110:E125" si="27">SUM(B110:D110)</f>
        <v>137026.38030690409</v>
      </c>
      <c r="F110" s="1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3" x14ac:dyDescent="0.3">
      <c r="A111" s="17">
        <v>100</v>
      </c>
      <c r="B111" s="58">
        <f t="shared" si="25"/>
        <v>137026.38030690409</v>
      </c>
      <c r="C111" s="59">
        <f t="shared" si="24"/>
        <v>970.60352717390413</v>
      </c>
      <c r="D111" s="60">
        <f t="shared" si="26"/>
        <v>-1153.3702253765005</v>
      </c>
      <c r="E111" s="58">
        <f t="shared" si="27"/>
        <v>136843.61360870147</v>
      </c>
      <c r="F111" s="1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3" x14ac:dyDescent="0.3">
      <c r="A112" s="17">
        <v>101</v>
      </c>
      <c r="B112" s="58">
        <f t="shared" si="25"/>
        <v>136843.61360870147</v>
      </c>
      <c r="C112" s="59">
        <f t="shared" si="24"/>
        <v>969.30892972830225</v>
      </c>
      <c r="D112" s="60">
        <f t="shared" si="26"/>
        <v>-1153.3702253765005</v>
      </c>
      <c r="E112" s="58">
        <f t="shared" si="27"/>
        <v>136659.55231305328</v>
      </c>
      <c r="F112" s="1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3" x14ac:dyDescent="0.3">
      <c r="A113" s="17">
        <v>102</v>
      </c>
      <c r="B113" s="58">
        <f t="shared" si="25"/>
        <v>136659.55231305328</v>
      </c>
      <c r="C113" s="59">
        <f t="shared" si="24"/>
        <v>968.00516221746091</v>
      </c>
      <c r="D113" s="60">
        <f t="shared" si="26"/>
        <v>-1153.3702253765005</v>
      </c>
      <c r="E113" s="58">
        <f t="shared" si="27"/>
        <v>136474.18724989422</v>
      </c>
      <c r="F113" s="1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3" x14ac:dyDescent="0.3">
      <c r="A114" s="17">
        <v>103</v>
      </c>
      <c r="B114" s="58">
        <f t="shared" si="25"/>
        <v>136474.18724989422</v>
      </c>
      <c r="C114" s="59">
        <f t="shared" si="24"/>
        <v>966.69215968675087</v>
      </c>
      <c r="D114" s="60">
        <f t="shared" si="26"/>
        <v>-1153.3702253765005</v>
      </c>
      <c r="E114" s="58">
        <f t="shared" si="27"/>
        <v>136287.50918420448</v>
      </c>
      <c r="F114" s="1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3" x14ac:dyDescent="0.3">
      <c r="A115" s="17">
        <v>104</v>
      </c>
      <c r="B115" s="58">
        <f t="shared" si="25"/>
        <v>136287.50918420448</v>
      </c>
      <c r="C115" s="59">
        <f t="shared" si="24"/>
        <v>965.3698567214484</v>
      </c>
      <c r="D115" s="60">
        <f t="shared" si="26"/>
        <v>-1153.3702253765005</v>
      </c>
      <c r="E115" s="58">
        <f t="shared" si="27"/>
        <v>136099.50881554943</v>
      </c>
      <c r="F115" s="1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3" x14ac:dyDescent="0.3">
      <c r="A116" s="17">
        <v>105</v>
      </c>
      <c r="B116" s="58">
        <f t="shared" si="25"/>
        <v>136099.50881554943</v>
      </c>
      <c r="C116" s="59">
        <f t="shared" si="24"/>
        <v>964.03818744347518</v>
      </c>
      <c r="D116" s="60">
        <f t="shared" si="26"/>
        <v>-1153.3702253765005</v>
      </c>
      <c r="E116" s="58">
        <f t="shared" si="27"/>
        <v>135910.17677761641</v>
      </c>
      <c r="F116" s="1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3" x14ac:dyDescent="0.3">
      <c r="A117" s="17">
        <v>106</v>
      </c>
      <c r="B117" s="58">
        <f t="shared" si="25"/>
        <v>135910.17677761641</v>
      </c>
      <c r="C117" s="59">
        <f t="shared" si="24"/>
        <v>962.69708550811629</v>
      </c>
      <c r="D117" s="60">
        <f t="shared" si="26"/>
        <v>-1153.3702253765005</v>
      </c>
      <c r="E117" s="58">
        <f t="shared" si="27"/>
        <v>135719.50363774801</v>
      </c>
      <c r="F117" s="1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3" x14ac:dyDescent="0.3">
      <c r="A118" s="17">
        <v>107</v>
      </c>
      <c r="B118" s="58">
        <f t="shared" si="25"/>
        <v>135719.50363774801</v>
      </c>
      <c r="C118" s="59">
        <f t="shared" si="24"/>
        <v>961.3464841007152</v>
      </c>
      <c r="D118" s="60">
        <f t="shared" si="26"/>
        <v>-1153.3702253765005</v>
      </c>
      <c r="E118" s="58">
        <f t="shared" si="27"/>
        <v>135527.47989647221</v>
      </c>
      <c r="F118" s="1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3" x14ac:dyDescent="0.3">
      <c r="A119" s="17">
        <v>108</v>
      </c>
      <c r="B119" s="58">
        <f t="shared" si="25"/>
        <v>135527.47989647221</v>
      </c>
      <c r="C119" s="59">
        <f t="shared" si="24"/>
        <v>959.98631593334494</v>
      </c>
      <c r="D119" s="60">
        <f t="shared" si="26"/>
        <v>-1153.3702253765005</v>
      </c>
      <c r="E119" s="58">
        <f t="shared" si="27"/>
        <v>135334.09598702905</v>
      </c>
      <c r="F119" s="1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3" x14ac:dyDescent="0.3">
      <c r="A120" s="17">
        <v>109</v>
      </c>
      <c r="B120" s="58">
        <f t="shared" si="25"/>
        <v>135334.09598702905</v>
      </c>
      <c r="C120" s="59">
        <f t="shared" si="24"/>
        <v>958.61651324145589</v>
      </c>
      <c r="D120" s="60">
        <f t="shared" si="26"/>
        <v>-1153.3702253765005</v>
      </c>
      <c r="E120" s="58">
        <f t="shared" si="27"/>
        <v>135139.34227489401</v>
      </c>
      <c r="F120" s="1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3" x14ac:dyDescent="0.3">
      <c r="A121" s="17">
        <v>110</v>
      </c>
      <c r="B121" s="58">
        <f t="shared" si="25"/>
        <v>135139.34227489401</v>
      </c>
      <c r="C121" s="59">
        <f t="shared" si="24"/>
        <v>957.23700778049931</v>
      </c>
      <c r="D121" s="60">
        <f t="shared" si="26"/>
        <v>-1153.3702253765005</v>
      </c>
      <c r="E121" s="58">
        <f t="shared" si="27"/>
        <v>134943.20905729799</v>
      </c>
      <c r="F121" s="1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3" x14ac:dyDescent="0.3">
      <c r="A122" s="17">
        <v>111</v>
      </c>
      <c r="B122" s="58">
        <f t="shared" si="25"/>
        <v>134943.20905729799</v>
      </c>
      <c r="C122" s="59">
        <f t="shared" si="24"/>
        <v>955.84773082252752</v>
      </c>
      <c r="D122" s="60">
        <f t="shared" si="26"/>
        <v>-1153.3702253765005</v>
      </c>
      <c r="E122" s="58">
        <f t="shared" si="27"/>
        <v>134745.68656274403</v>
      </c>
      <c r="F122" s="1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3" x14ac:dyDescent="0.3">
      <c r="A123" s="17">
        <v>112</v>
      </c>
      <c r="B123" s="58">
        <f t="shared" si="25"/>
        <v>134745.68656274403</v>
      </c>
      <c r="C123" s="59">
        <f t="shared" si="24"/>
        <v>954.44861315277024</v>
      </c>
      <c r="D123" s="60">
        <f t="shared" si="26"/>
        <v>-1153.3702253765005</v>
      </c>
      <c r="E123" s="58">
        <f t="shared" si="27"/>
        <v>134546.7649505203</v>
      </c>
      <c r="F123" s="1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3" x14ac:dyDescent="0.3">
      <c r="A124" s="17">
        <v>113</v>
      </c>
      <c r="B124" s="58">
        <f t="shared" si="25"/>
        <v>134546.7649505203</v>
      </c>
      <c r="C124" s="59">
        <f t="shared" ref="C124:C139" si="28">+B124*$B$2/12</f>
        <v>953.03958506618562</v>
      </c>
      <c r="D124" s="60">
        <f t="shared" si="26"/>
        <v>-1153.3702253765005</v>
      </c>
      <c r="E124" s="58">
        <f t="shared" si="27"/>
        <v>134346.43431020997</v>
      </c>
      <c r="F124" s="1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3" x14ac:dyDescent="0.3">
      <c r="A125" s="17">
        <v>114</v>
      </c>
      <c r="B125" s="58">
        <f t="shared" ref="B125:B140" si="29">+E124</f>
        <v>134346.43431020997</v>
      </c>
      <c r="C125" s="59">
        <f t="shared" si="28"/>
        <v>951.62057636398731</v>
      </c>
      <c r="D125" s="60">
        <f t="shared" si="26"/>
        <v>-1153.3702253765005</v>
      </c>
      <c r="E125" s="58">
        <f t="shared" si="27"/>
        <v>134144.68466119745</v>
      </c>
      <c r="F125" s="1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3" x14ac:dyDescent="0.3">
      <c r="A126" s="17">
        <v>115</v>
      </c>
      <c r="B126" s="58">
        <f t="shared" si="29"/>
        <v>134144.68466119745</v>
      </c>
      <c r="C126" s="59">
        <f t="shared" si="28"/>
        <v>950.19151635014862</v>
      </c>
      <c r="D126" s="60">
        <f t="shared" ref="D126:D141" si="30">-$B$4</f>
        <v>-1153.3702253765005</v>
      </c>
      <c r="E126" s="58">
        <f t="shared" ref="E126:E141" si="31">SUM(B126:D126)</f>
        <v>133941.50595217108</v>
      </c>
      <c r="F126" s="1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3" x14ac:dyDescent="0.3">
      <c r="A127" s="17">
        <v>116</v>
      </c>
      <c r="B127" s="58">
        <f t="shared" si="29"/>
        <v>133941.50595217108</v>
      </c>
      <c r="C127" s="59">
        <f t="shared" si="28"/>
        <v>948.75233382787849</v>
      </c>
      <c r="D127" s="60">
        <f t="shared" si="30"/>
        <v>-1153.3702253765005</v>
      </c>
      <c r="E127" s="58">
        <f t="shared" si="31"/>
        <v>133736.88806062244</v>
      </c>
      <c r="F127" s="1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3" x14ac:dyDescent="0.3">
      <c r="A128" s="17">
        <v>117</v>
      </c>
      <c r="B128" s="58">
        <f t="shared" si="29"/>
        <v>133736.88806062244</v>
      </c>
      <c r="C128" s="59">
        <f t="shared" si="28"/>
        <v>947.30295709607572</v>
      </c>
      <c r="D128" s="60">
        <f t="shared" si="30"/>
        <v>-1153.3702253765005</v>
      </c>
      <c r="E128" s="58">
        <f t="shared" si="31"/>
        <v>133530.82079234201</v>
      </c>
      <c r="F128" s="1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3" x14ac:dyDescent="0.3">
      <c r="A129" s="17">
        <v>118</v>
      </c>
      <c r="B129" s="58">
        <f t="shared" si="29"/>
        <v>133530.82079234201</v>
      </c>
      <c r="C129" s="59">
        <f t="shared" si="28"/>
        <v>945.84331394575599</v>
      </c>
      <c r="D129" s="60">
        <f t="shared" si="30"/>
        <v>-1153.3702253765005</v>
      </c>
      <c r="E129" s="58">
        <f t="shared" si="31"/>
        <v>133323.29388091125</v>
      </c>
      <c r="F129" s="1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3" x14ac:dyDescent="0.3">
      <c r="A130" s="17">
        <v>119</v>
      </c>
      <c r="B130" s="58">
        <f t="shared" si="29"/>
        <v>133323.29388091125</v>
      </c>
      <c r="C130" s="59">
        <f t="shared" si="28"/>
        <v>944.37333165645475</v>
      </c>
      <c r="D130" s="60">
        <f t="shared" si="30"/>
        <v>-1153.3702253765005</v>
      </c>
      <c r="E130" s="58">
        <f t="shared" si="31"/>
        <v>133114.29698719119</v>
      </c>
      <c r="F130" s="18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3" x14ac:dyDescent="0.3">
      <c r="A131" s="17">
        <v>120</v>
      </c>
      <c r="B131" s="58">
        <f t="shared" si="29"/>
        <v>133114.29698719119</v>
      </c>
      <c r="C131" s="59">
        <f t="shared" si="28"/>
        <v>942.8929369926044</v>
      </c>
      <c r="D131" s="60">
        <f t="shared" si="30"/>
        <v>-1153.3702253765005</v>
      </c>
      <c r="E131" s="58">
        <f t="shared" si="31"/>
        <v>132903.81969880729</v>
      </c>
      <c r="F131" s="1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3" x14ac:dyDescent="0.3">
      <c r="A132" s="17">
        <v>121</v>
      </c>
      <c r="B132" s="58">
        <f t="shared" si="29"/>
        <v>132903.81969880729</v>
      </c>
      <c r="C132" s="59">
        <f t="shared" si="28"/>
        <v>941.40205619988501</v>
      </c>
      <c r="D132" s="60">
        <f t="shared" si="30"/>
        <v>-1153.3702253765005</v>
      </c>
      <c r="E132" s="58">
        <f t="shared" si="31"/>
        <v>132691.85152963066</v>
      </c>
      <c r="F132" s="1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3" x14ac:dyDescent="0.3">
      <c r="A133" s="17">
        <v>122</v>
      </c>
      <c r="B133" s="58">
        <f t="shared" si="29"/>
        <v>132691.85152963066</v>
      </c>
      <c r="C133" s="59">
        <f t="shared" si="28"/>
        <v>939.90061500155059</v>
      </c>
      <c r="D133" s="60">
        <f t="shared" si="30"/>
        <v>-1153.3702253765005</v>
      </c>
      <c r="E133" s="58">
        <f t="shared" si="31"/>
        <v>132478.38191925571</v>
      </c>
      <c r="F133" s="1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3" x14ac:dyDescent="0.3">
      <c r="A134" s="17">
        <v>123</v>
      </c>
      <c r="B134" s="58">
        <f t="shared" si="29"/>
        <v>132478.38191925571</v>
      </c>
      <c r="C134" s="59">
        <f t="shared" si="28"/>
        <v>938.38853859472795</v>
      </c>
      <c r="D134" s="60">
        <f t="shared" si="30"/>
        <v>-1153.3702253765005</v>
      </c>
      <c r="E134" s="58">
        <f t="shared" si="31"/>
        <v>132263.40023247394</v>
      </c>
      <c r="F134" s="1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3" x14ac:dyDescent="0.3">
      <c r="A135" s="17">
        <v>124</v>
      </c>
      <c r="B135" s="58">
        <f t="shared" si="29"/>
        <v>132263.40023247394</v>
      </c>
      <c r="C135" s="59">
        <f t="shared" si="28"/>
        <v>936.86575164669046</v>
      </c>
      <c r="D135" s="60">
        <f t="shared" si="30"/>
        <v>-1153.3702253765005</v>
      </c>
      <c r="E135" s="58">
        <f t="shared" si="31"/>
        <v>132046.89575874413</v>
      </c>
      <c r="F135" s="1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3" x14ac:dyDescent="0.3">
      <c r="A136" s="17">
        <v>125</v>
      </c>
      <c r="B136" s="58">
        <f t="shared" si="29"/>
        <v>132046.89575874413</v>
      </c>
      <c r="C136" s="59">
        <f t="shared" si="28"/>
        <v>935.33217829110436</v>
      </c>
      <c r="D136" s="60">
        <f t="shared" si="30"/>
        <v>-1153.3702253765005</v>
      </c>
      <c r="E136" s="58">
        <f t="shared" si="31"/>
        <v>131828.85771165873</v>
      </c>
      <c r="F136" s="1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3" x14ac:dyDescent="0.3">
      <c r="A137" s="17">
        <v>126</v>
      </c>
      <c r="B137" s="58">
        <f t="shared" si="29"/>
        <v>131828.85771165873</v>
      </c>
      <c r="C137" s="59">
        <f t="shared" si="28"/>
        <v>933.78774212424935</v>
      </c>
      <c r="D137" s="60">
        <f t="shared" si="30"/>
        <v>-1153.3702253765005</v>
      </c>
      <c r="E137" s="58">
        <f t="shared" si="31"/>
        <v>131609.27522840648</v>
      </c>
      <c r="F137" s="1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3" x14ac:dyDescent="0.3">
      <c r="A138" s="17">
        <v>127</v>
      </c>
      <c r="B138" s="58">
        <f t="shared" si="29"/>
        <v>131609.27522840648</v>
      </c>
      <c r="C138" s="59">
        <f t="shared" si="28"/>
        <v>932.23236620121259</v>
      </c>
      <c r="D138" s="60">
        <f t="shared" si="30"/>
        <v>-1153.3702253765005</v>
      </c>
      <c r="E138" s="58">
        <f t="shared" si="31"/>
        <v>131388.13736923118</v>
      </c>
      <c r="F138" s="1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3" x14ac:dyDescent="0.3">
      <c r="A139" s="17">
        <v>128</v>
      </c>
      <c r="B139" s="58">
        <f t="shared" si="29"/>
        <v>131388.13736923118</v>
      </c>
      <c r="C139" s="59">
        <f t="shared" si="28"/>
        <v>930.66597303205424</v>
      </c>
      <c r="D139" s="60">
        <f t="shared" si="30"/>
        <v>-1153.3702253765005</v>
      </c>
      <c r="E139" s="58">
        <f t="shared" si="31"/>
        <v>131165.43311688674</v>
      </c>
      <c r="F139" s="1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3" x14ac:dyDescent="0.3">
      <c r="A140" s="17">
        <v>129</v>
      </c>
      <c r="B140" s="58">
        <f t="shared" si="29"/>
        <v>131165.43311688674</v>
      </c>
      <c r="C140" s="59">
        <f t="shared" ref="C140:C155" si="32">+B140*$B$2/12</f>
        <v>929.08848457794784</v>
      </c>
      <c r="D140" s="60">
        <f t="shared" si="30"/>
        <v>-1153.3702253765005</v>
      </c>
      <c r="E140" s="58">
        <f t="shared" si="31"/>
        <v>130941.15137608818</v>
      </c>
      <c r="F140" s="1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3" x14ac:dyDescent="0.3">
      <c r="A141" s="17">
        <v>130</v>
      </c>
      <c r="B141" s="58">
        <f t="shared" ref="B141:B156" si="33">+E140</f>
        <v>130941.15137608818</v>
      </c>
      <c r="C141" s="59">
        <f t="shared" si="32"/>
        <v>927.49982224729138</v>
      </c>
      <c r="D141" s="60">
        <f t="shared" si="30"/>
        <v>-1153.3702253765005</v>
      </c>
      <c r="E141" s="58">
        <f t="shared" si="31"/>
        <v>130715.28097295895</v>
      </c>
      <c r="F141" s="1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3" x14ac:dyDescent="0.3">
      <c r="A142" s="17">
        <v>131</v>
      </c>
      <c r="B142" s="58">
        <f t="shared" si="33"/>
        <v>130715.28097295895</v>
      </c>
      <c r="C142" s="59">
        <f t="shared" si="32"/>
        <v>925.89990689179274</v>
      </c>
      <c r="D142" s="60">
        <f t="shared" ref="D142:D157" si="34">-$B$4</f>
        <v>-1153.3702253765005</v>
      </c>
      <c r="E142" s="58">
        <f t="shared" ref="E142:E157" si="35">SUM(B142:D142)</f>
        <v>130487.81065447425</v>
      </c>
      <c r="F142" s="18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3" x14ac:dyDescent="0.3">
      <c r="A143" s="17">
        <v>132</v>
      </c>
      <c r="B143" s="58">
        <f t="shared" si="33"/>
        <v>130487.81065447425</v>
      </c>
      <c r="C143" s="59">
        <f t="shared" si="32"/>
        <v>924.2886588025259</v>
      </c>
      <c r="D143" s="60">
        <f t="shared" si="34"/>
        <v>-1153.3702253765005</v>
      </c>
      <c r="E143" s="58">
        <f t="shared" si="35"/>
        <v>130258.72908790025</v>
      </c>
      <c r="F143" s="18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3" x14ac:dyDescent="0.3">
      <c r="A144" s="17">
        <v>133</v>
      </c>
      <c r="B144" s="58">
        <f t="shared" si="33"/>
        <v>130258.72908790025</v>
      </c>
      <c r="C144" s="59">
        <f t="shared" si="32"/>
        <v>922.66599770596019</v>
      </c>
      <c r="D144" s="60">
        <f t="shared" si="34"/>
        <v>-1153.3702253765005</v>
      </c>
      <c r="E144" s="58">
        <f t="shared" si="35"/>
        <v>130028.02486022969</v>
      </c>
      <c r="F144" s="1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3" x14ac:dyDescent="0.3">
      <c r="A145" s="17">
        <v>134</v>
      </c>
      <c r="B145" s="58">
        <f t="shared" si="33"/>
        <v>130028.02486022969</v>
      </c>
      <c r="C145" s="59">
        <f t="shared" si="32"/>
        <v>921.03184275996045</v>
      </c>
      <c r="D145" s="60">
        <f t="shared" si="34"/>
        <v>-1153.3702253765005</v>
      </c>
      <c r="E145" s="58">
        <f t="shared" si="35"/>
        <v>129795.68647761314</v>
      </c>
      <c r="F145" s="1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3" x14ac:dyDescent="0.3">
      <c r="A146" s="17">
        <v>135</v>
      </c>
      <c r="B146" s="58">
        <f t="shared" si="33"/>
        <v>129795.68647761314</v>
      </c>
      <c r="C146" s="59">
        <f t="shared" si="32"/>
        <v>919.38611254975979</v>
      </c>
      <c r="D146" s="60">
        <f t="shared" si="34"/>
        <v>-1153.3702253765005</v>
      </c>
      <c r="E146" s="58">
        <f t="shared" si="35"/>
        <v>129561.70236478641</v>
      </c>
      <c r="F146" s="1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3" x14ac:dyDescent="0.3">
      <c r="A147" s="17">
        <v>136</v>
      </c>
      <c r="B147" s="58">
        <f t="shared" si="33"/>
        <v>129561.70236478641</v>
      </c>
      <c r="C147" s="59">
        <f t="shared" si="32"/>
        <v>917.7287250839039</v>
      </c>
      <c r="D147" s="60">
        <f t="shared" si="34"/>
        <v>-1153.3702253765005</v>
      </c>
      <c r="E147" s="58">
        <f t="shared" si="35"/>
        <v>129326.0608644938</v>
      </c>
      <c r="F147" s="1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3" x14ac:dyDescent="0.3">
      <c r="A148" s="17">
        <v>137</v>
      </c>
      <c r="B148" s="58">
        <f t="shared" si="33"/>
        <v>129326.0608644938</v>
      </c>
      <c r="C148" s="59">
        <f t="shared" si="32"/>
        <v>916.0595977901645</v>
      </c>
      <c r="D148" s="60">
        <f t="shared" si="34"/>
        <v>-1153.3702253765005</v>
      </c>
      <c r="E148" s="58">
        <f t="shared" si="35"/>
        <v>129088.75023690748</v>
      </c>
      <c r="F148" s="1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3" x14ac:dyDescent="0.3">
      <c r="A149" s="17">
        <v>138</v>
      </c>
      <c r="B149" s="58">
        <f t="shared" si="33"/>
        <v>129088.75023690748</v>
      </c>
      <c r="C149" s="59">
        <f t="shared" si="32"/>
        <v>914.37864751142797</v>
      </c>
      <c r="D149" s="60">
        <f t="shared" si="34"/>
        <v>-1153.3702253765005</v>
      </c>
      <c r="E149" s="58">
        <f t="shared" si="35"/>
        <v>128849.75865904242</v>
      </c>
      <c r="F149" s="1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3" x14ac:dyDescent="0.3">
      <c r="A150" s="17">
        <v>139</v>
      </c>
      <c r="B150" s="58">
        <f t="shared" si="33"/>
        <v>128849.75865904242</v>
      </c>
      <c r="C150" s="59">
        <f t="shared" si="32"/>
        <v>912.68579050155051</v>
      </c>
      <c r="D150" s="60">
        <f t="shared" si="34"/>
        <v>-1153.3702253765005</v>
      </c>
      <c r="E150" s="58">
        <f t="shared" si="35"/>
        <v>128609.07422416747</v>
      </c>
      <c r="F150" s="1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3" x14ac:dyDescent="0.3">
      <c r="A151" s="17">
        <v>140</v>
      </c>
      <c r="B151" s="58">
        <f t="shared" si="33"/>
        <v>128609.07422416747</v>
      </c>
      <c r="C151" s="59">
        <f t="shared" si="32"/>
        <v>910.98094242118634</v>
      </c>
      <c r="D151" s="60">
        <f t="shared" si="34"/>
        <v>-1153.3702253765005</v>
      </c>
      <c r="E151" s="58">
        <f t="shared" si="35"/>
        <v>128366.68494121215</v>
      </c>
      <c r="F151" s="1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3" x14ac:dyDescent="0.3">
      <c r="A152" s="17">
        <v>141</v>
      </c>
      <c r="B152" s="58">
        <f t="shared" si="33"/>
        <v>128366.68494121215</v>
      </c>
      <c r="C152" s="59">
        <f t="shared" si="32"/>
        <v>909.26401833358614</v>
      </c>
      <c r="D152" s="60">
        <f t="shared" si="34"/>
        <v>-1153.3702253765005</v>
      </c>
      <c r="E152" s="58">
        <f t="shared" si="35"/>
        <v>128122.57873416925</v>
      </c>
      <c r="F152" s="1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3" x14ac:dyDescent="0.3">
      <c r="A153" s="17">
        <v>142</v>
      </c>
      <c r="B153" s="58">
        <f t="shared" si="33"/>
        <v>128122.57873416925</v>
      </c>
      <c r="C153" s="59">
        <f t="shared" si="32"/>
        <v>907.53493270036552</v>
      </c>
      <c r="D153" s="60">
        <f t="shared" si="34"/>
        <v>-1153.3702253765005</v>
      </c>
      <c r="E153" s="58">
        <f t="shared" si="35"/>
        <v>127876.7434414931</v>
      </c>
      <c r="F153" s="1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3" x14ac:dyDescent="0.3">
      <c r="A154" s="17">
        <v>143</v>
      </c>
      <c r="B154" s="58">
        <f t="shared" si="33"/>
        <v>127876.7434414931</v>
      </c>
      <c r="C154" s="59">
        <f t="shared" si="32"/>
        <v>905.79359937724291</v>
      </c>
      <c r="D154" s="60">
        <f t="shared" si="34"/>
        <v>-1153.3702253765005</v>
      </c>
      <c r="E154" s="58">
        <f t="shared" si="35"/>
        <v>127629.16681549384</v>
      </c>
      <c r="F154" s="1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3" x14ac:dyDescent="0.3">
      <c r="A155" s="17">
        <v>144</v>
      </c>
      <c r="B155" s="58">
        <f t="shared" si="33"/>
        <v>127629.16681549384</v>
      </c>
      <c r="C155" s="59">
        <f t="shared" si="32"/>
        <v>904.03993160974812</v>
      </c>
      <c r="D155" s="60">
        <f t="shared" si="34"/>
        <v>-1153.3702253765005</v>
      </c>
      <c r="E155" s="58">
        <f t="shared" si="35"/>
        <v>127379.83652172709</v>
      </c>
      <c r="F155" s="1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3" x14ac:dyDescent="0.3">
      <c r="A156" s="17">
        <v>145</v>
      </c>
      <c r="B156" s="58">
        <f t="shared" si="33"/>
        <v>127379.83652172709</v>
      </c>
      <c r="C156" s="59">
        <f t="shared" ref="C156:C171" si="36">+B156*$B$2/12</f>
        <v>902.27384202890028</v>
      </c>
      <c r="D156" s="60">
        <f t="shared" si="34"/>
        <v>-1153.3702253765005</v>
      </c>
      <c r="E156" s="58">
        <f t="shared" si="35"/>
        <v>127128.74013837948</v>
      </c>
      <c r="F156" s="1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3" x14ac:dyDescent="0.3">
      <c r="A157" s="17">
        <v>146</v>
      </c>
      <c r="B157" s="58">
        <f t="shared" ref="B157:B172" si="37">+E156</f>
        <v>127128.74013837948</v>
      </c>
      <c r="C157" s="59">
        <f t="shared" si="36"/>
        <v>900.49524264685476</v>
      </c>
      <c r="D157" s="60">
        <f t="shared" si="34"/>
        <v>-1153.3702253765005</v>
      </c>
      <c r="E157" s="58">
        <f t="shared" si="35"/>
        <v>126875.86515564984</v>
      </c>
      <c r="F157" s="1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3" x14ac:dyDescent="0.3">
      <c r="A158" s="17">
        <v>147</v>
      </c>
      <c r="B158" s="58">
        <f t="shared" si="37"/>
        <v>126875.86515564984</v>
      </c>
      <c r="C158" s="59">
        <f t="shared" si="36"/>
        <v>898.70404485251981</v>
      </c>
      <c r="D158" s="60">
        <f t="shared" ref="D158:D173" si="38">-$B$4</f>
        <v>-1153.3702253765005</v>
      </c>
      <c r="E158" s="58">
        <f t="shared" ref="E158:E173" si="39">SUM(B158:D158)</f>
        <v>126621.19897512585</v>
      </c>
      <c r="F158" s="1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3" x14ac:dyDescent="0.3">
      <c r="A159" s="17">
        <v>148</v>
      </c>
      <c r="B159" s="58">
        <f t="shared" si="37"/>
        <v>126621.19897512585</v>
      </c>
      <c r="C159" s="59">
        <f t="shared" si="36"/>
        <v>896.90015940714147</v>
      </c>
      <c r="D159" s="60">
        <f t="shared" si="38"/>
        <v>-1153.3702253765005</v>
      </c>
      <c r="E159" s="58">
        <f t="shared" si="39"/>
        <v>126364.72890915649</v>
      </c>
      <c r="F159" s="1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3" x14ac:dyDescent="0.3">
      <c r="A160" s="17">
        <v>149</v>
      </c>
      <c r="B160" s="58">
        <f t="shared" si="37"/>
        <v>126364.72890915649</v>
      </c>
      <c r="C160" s="59">
        <f t="shared" si="36"/>
        <v>895.08349643985855</v>
      </c>
      <c r="D160" s="60">
        <f t="shared" si="38"/>
        <v>-1153.3702253765005</v>
      </c>
      <c r="E160" s="58">
        <f t="shared" si="39"/>
        <v>126106.44218021983</v>
      </c>
      <c r="F160" s="1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3" x14ac:dyDescent="0.3">
      <c r="A161" s="17">
        <v>150</v>
      </c>
      <c r="B161" s="58">
        <f t="shared" si="37"/>
        <v>126106.44218021983</v>
      </c>
      <c r="C161" s="59">
        <f t="shared" si="36"/>
        <v>893.25396544322393</v>
      </c>
      <c r="D161" s="60">
        <f t="shared" si="38"/>
        <v>-1153.3702253765005</v>
      </c>
      <c r="E161" s="58">
        <f t="shared" si="39"/>
        <v>125846.32592028656</v>
      </c>
      <c r="F161" s="1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3" x14ac:dyDescent="0.3">
      <c r="A162" s="17">
        <v>151</v>
      </c>
      <c r="B162" s="58">
        <f t="shared" si="37"/>
        <v>125846.32592028656</v>
      </c>
      <c r="C162" s="59">
        <f t="shared" si="36"/>
        <v>891.41147526869656</v>
      </c>
      <c r="D162" s="60">
        <f t="shared" si="38"/>
        <v>-1153.3702253765005</v>
      </c>
      <c r="E162" s="58">
        <f t="shared" si="39"/>
        <v>125584.36717017877</v>
      </c>
      <c r="F162" s="1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3" x14ac:dyDescent="0.3">
      <c r="A163" s="17">
        <v>152</v>
      </c>
      <c r="B163" s="58">
        <f t="shared" si="37"/>
        <v>125584.36717017877</v>
      </c>
      <c r="C163" s="59">
        <f t="shared" si="36"/>
        <v>889.55593412209964</v>
      </c>
      <c r="D163" s="60">
        <f t="shared" si="38"/>
        <v>-1153.3702253765005</v>
      </c>
      <c r="E163" s="58">
        <f t="shared" si="39"/>
        <v>125320.55287892435</v>
      </c>
      <c r="F163" s="1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3" x14ac:dyDescent="0.3">
      <c r="A164" s="17">
        <v>153</v>
      </c>
      <c r="B164" s="58">
        <f t="shared" si="37"/>
        <v>125320.55287892435</v>
      </c>
      <c r="C164" s="59">
        <f t="shared" si="36"/>
        <v>887.68724955904747</v>
      </c>
      <c r="D164" s="60">
        <f t="shared" si="38"/>
        <v>-1153.3702253765005</v>
      </c>
      <c r="E164" s="58">
        <f t="shared" si="39"/>
        <v>125054.86990310691</v>
      </c>
      <c r="F164" s="1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3" x14ac:dyDescent="0.3">
      <c r="A165" s="17">
        <v>154</v>
      </c>
      <c r="B165" s="58">
        <f t="shared" si="37"/>
        <v>125054.86990310691</v>
      </c>
      <c r="C165" s="59">
        <f t="shared" si="36"/>
        <v>885.80532848034079</v>
      </c>
      <c r="D165" s="60">
        <f t="shared" si="38"/>
        <v>-1153.3702253765005</v>
      </c>
      <c r="E165" s="58">
        <f t="shared" si="39"/>
        <v>124787.30500621075</v>
      </c>
      <c r="F165" s="1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3" x14ac:dyDescent="0.3">
      <c r="A166" s="17">
        <v>155</v>
      </c>
      <c r="B166" s="58">
        <f t="shared" si="37"/>
        <v>124787.30500621075</v>
      </c>
      <c r="C166" s="59">
        <f t="shared" si="36"/>
        <v>883.91007712732619</v>
      </c>
      <c r="D166" s="60">
        <f t="shared" si="38"/>
        <v>-1153.3702253765005</v>
      </c>
      <c r="E166" s="58">
        <f t="shared" si="39"/>
        <v>124517.84485796158</v>
      </c>
      <c r="F166" s="1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3" x14ac:dyDescent="0.3">
      <c r="A167" s="17">
        <v>156</v>
      </c>
      <c r="B167" s="58">
        <f t="shared" si="37"/>
        <v>124517.84485796158</v>
      </c>
      <c r="C167" s="59">
        <f t="shared" si="36"/>
        <v>882.00140107722791</v>
      </c>
      <c r="D167" s="60">
        <f t="shared" si="38"/>
        <v>-1153.3702253765005</v>
      </c>
      <c r="E167" s="58">
        <f t="shared" si="39"/>
        <v>124246.4760336623</v>
      </c>
      <c r="F167" s="1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3" x14ac:dyDescent="0.3">
      <c r="A168" s="17">
        <v>157</v>
      </c>
      <c r="B168" s="58">
        <f t="shared" si="37"/>
        <v>124246.4760336623</v>
      </c>
      <c r="C168" s="59">
        <f t="shared" si="36"/>
        <v>880.07920523844132</v>
      </c>
      <c r="D168" s="60">
        <f t="shared" si="38"/>
        <v>-1153.3702253765005</v>
      </c>
      <c r="E168" s="58">
        <f t="shared" si="39"/>
        <v>123973.18501352423</v>
      </c>
      <c r="F168" s="1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3" x14ac:dyDescent="0.3">
      <c r="A169" s="17">
        <v>158</v>
      </c>
      <c r="B169" s="58">
        <f t="shared" si="37"/>
        <v>123973.18501352423</v>
      </c>
      <c r="C169" s="59">
        <f t="shared" si="36"/>
        <v>878.14339384579671</v>
      </c>
      <c r="D169" s="60">
        <f t="shared" si="38"/>
        <v>-1153.3702253765005</v>
      </c>
      <c r="E169" s="58">
        <f t="shared" si="39"/>
        <v>123697.95818199351</v>
      </c>
      <c r="F169" s="1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3" x14ac:dyDescent="0.3">
      <c r="A170" s="17">
        <v>159</v>
      </c>
      <c r="B170" s="58">
        <f t="shared" si="37"/>
        <v>123697.95818199351</v>
      </c>
      <c r="C170" s="59">
        <f t="shared" si="36"/>
        <v>876.19387045578742</v>
      </c>
      <c r="D170" s="60">
        <f t="shared" si="38"/>
        <v>-1153.3702253765005</v>
      </c>
      <c r="E170" s="58">
        <f t="shared" si="39"/>
        <v>123420.78182707279</v>
      </c>
      <c r="F170" s="1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3" x14ac:dyDescent="0.3">
      <c r="A171" s="17">
        <v>160</v>
      </c>
      <c r="B171" s="58">
        <f t="shared" si="37"/>
        <v>123420.78182707279</v>
      </c>
      <c r="C171" s="59">
        <f t="shared" si="36"/>
        <v>874.23053794176565</v>
      </c>
      <c r="D171" s="60">
        <f t="shared" si="38"/>
        <v>-1153.3702253765005</v>
      </c>
      <c r="E171" s="58">
        <f t="shared" si="39"/>
        <v>123141.64213963805</v>
      </c>
      <c r="F171" s="1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3" x14ac:dyDescent="0.3">
      <c r="A172" s="17">
        <v>161</v>
      </c>
      <c r="B172" s="58">
        <f t="shared" si="37"/>
        <v>123141.64213963805</v>
      </c>
      <c r="C172" s="59">
        <f t="shared" ref="C172:C187" si="40">+B172*$B$2/12</f>
        <v>872.2532984891028</v>
      </c>
      <c r="D172" s="60">
        <f t="shared" si="38"/>
        <v>-1153.3702253765005</v>
      </c>
      <c r="E172" s="58">
        <f t="shared" si="39"/>
        <v>122860.52521275065</v>
      </c>
      <c r="F172" s="1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3" x14ac:dyDescent="0.3">
      <c r="A173" s="17">
        <v>162</v>
      </c>
      <c r="B173" s="58">
        <f t="shared" ref="B173:B188" si="41">+E172</f>
        <v>122860.52521275065</v>
      </c>
      <c r="C173" s="59">
        <f t="shared" si="40"/>
        <v>870.26205359031712</v>
      </c>
      <c r="D173" s="60">
        <f t="shared" si="38"/>
        <v>-1153.3702253765005</v>
      </c>
      <c r="E173" s="58">
        <f t="shared" si="39"/>
        <v>122577.41704096447</v>
      </c>
      <c r="F173" s="1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3" x14ac:dyDescent="0.3">
      <c r="A174" s="17">
        <v>163</v>
      </c>
      <c r="B174" s="58">
        <f t="shared" si="41"/>
        <v>122577.41704096447</v>
      </c>
      <c r="C174" s="59">
        <f t="shared" si="40"/>
        <v>868.256704040165</v>
      </c>
      <c r="D174" s="60">
        <f t="shared" ref="D174:D189" si="42">-$B$4</f>
        <v>-1153.3702253765005</v>
      </c>
      <c r="E174" s="58">
        <f t="shared" ref="E174:E189" si="43">SUM(B174:D174)</f>
        <v>122292.30351962813</v>
      </c>
      <c r="F174" s="1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3" x14ac:dyDescent="0.3">
      <c r="A175" s="17">
        <v>164</v>
      </c>
      <c r="B175" s="58">
        <f t="shared" si="41"/>
        <v>122292.30351962813</v>
      </c>
      <c r="C175" s="59">
        <f t="shared" si="40"/>
        <v>866.23714993069927</v>
      </c>
      <c r="D175" s="60">
        <f t="shared" si="42"/>
        <v>-1153.3702253765005</v>
      </c>
      <c r="E175" s="58">
        <f t="shared" si="43"/>
        <v>122005.17044418232</v>
      </c>
      <c r="F175" s="1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3" x14ac:dyDescent="0.3">
      <c r="A176" s="17">
        <v>165</v>
      </c>
      <c r="B176" s="58">
        <f t="shared" si="41"/>
        <v>122005.17044418232</v>
      </c>
      <c r="C176" s="59">
        <f t="shared" si="40"/>
        <v>864.20329064629152</v>
      </c>
      <c r="D176" s="60">
        <f t="shared" si="42"/>
        <v>-1153.3702253765005</v>
      </c>
      <c r="E176" s="58">
        <f t="shared" si="43"/>
        <v>121716.0035094521</v>
      </c>
      <c r="F176" s="1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3" x14ac:dyDescent="0.3">
      <c r="A177" s="17">
        <v>166</v>
      </c>
      <c r="B177" s="58">
        <f t="shared" si="41"/>
        <v>121716.0035094521</v>
      </c>
      <c r="C177" s="59">
        <f t="shared" si="40"/>
        <v>862.15502485861907</v>
      </c>
      <c r="D177" s="60">
        <f t="shared" si="42"/>
        <v>-1153.3702253765005</v>
      </c>
      <c r="E177" s="58">
        <f t="shared" si="43"/>
        <v>121424.78830893422</v>
      </c>
      <c r="F177" s="1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3" x14ac:dyDescent="0.3">
      <c r="A178" s="17">
        <v>167</v>
      </c>
      <c r="B178" s="58">
        <f t="shared" si="41"/>
        <v>121424.78830893422</v>
      </c>
      <c r="C178" s="59">
        <f t="shared" si="40"/>
        <v>860.09225052161753</v>
      </c>
      <c r="D178" s="60">
        <f t="shared" si="42"/>
        <v>-1153.3702253765005</v>
      </c>
      <c r="E178" s="58">
        <f t="shared" si="43"/>
        <v>121131.51033407933</v>
      </c>
      <c r="F178" s="1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3" x14ac:dyDescent="0.3">
      <c r="A179" s="17">
        <v>168</v>
      </c>
      <c r="B179" s="58">
        <f t="shared" si="41"/>
        <v>121131.51033407933</v>
      </c>
      <c r="C179" s="59">
        <f t="shared" si="40"/>
        <v>858.01486486639533</v>
      </c>
      <c r="D179" s="60">
        <f t="shared" si="42"/>
        <v>-1153.3702253765005</v>
      </c>
      <c r="E179" s="58">
        <f t="shared" si="43"/>
        <v>120836.15497356921</v>
      </c>
      <c r="F179" s="1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3" x14ac:dyDescent="0.3">
      <c r="A180" s="17">
        <v>169</v>
      </c>
      <c r="B180" s="58">
        <f t="shared" si="41"/>
        <v>120836.15497356921</v>
      </c>
      <c r="C180" s="59">
        <f t="shared" si="40"/>
        <v>855.92276439611533</v>
      </c>
      <c r="D180" s="60">
        <f t="shared" si="42"/>
        <v>-1153.3702253765005</v>
      </c>
      <c r="E180" s="58">
        <f t="shared" si="43"/>
        <v>120538.70751258882</v>
      </c>
      <c r="F180" s="1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3" x14ac:dyDescent="0.3">
      <c r="A181" s="17">
        <v>170</v>
      </c>
      <c r="B181" s="58">
        <f t="shared" si="41"/>
        <v>120538.70751258882</v>
      </c>
      <c r="C181" s="59">
        <f t="shared" si="40"/>
        <v>853.81584488083752</v>
      </c>
      <c r="D181" s="60">
        <f t="shared" si="42"/>
        <v>-1153.3702253765005</v>
      </c>
      <c r="E181" s="58">
        <f t="shared" si="43"/>
        <v>120239.15313209317</v>
      </c>
      <c r="F181" s="1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3" x14ac:dyDescent="0.3">
      <c r="A182" s="17">
        <v>171</v>
      </c>
      <c r="B182" s="58">
        <f t="shared" si="41"/>
        <v>120239.15313209317</v>
      </c>
      <c r="C182" s="59">
        <f t="shared" si="40"/>
        <v>851.69400135232672</v>
      </c>
      <c r="D182" s="60">
        <f t="shared" si="42"/>
        <v>-1153.3702253765005</v>
      </c>
      <c r="E182" s="58">
        <f t="shared" si="43"/>
        <v>119937.47690806899</v>
      </c>
      <c r="F182" s="1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3" x14ac:dyDescent="0.3">
      <c r="A183" s="17">
        <v>172</v>
      </c>
      <c r="B183" s="58">
        <f t="shared" si="41"/>
        <v>119937.47690806899</v>
      </c>
      <c r="C183" s="59">
        <f t="shared" si="40"/>
        <v>849.55712809882209</v>
      </c>
      <c r="D183" s="60">
        <f t="shared" si="42"/>
        <v>-1153.3702253765005</v>
      </c>
      <c r="E183" s="58">
        <f t="shared" si="43"/>
        <v>119633.6638107913</v>
      </c>
      <c r="F183" s="1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3" x14ac:dyDescent="0.3">
      <c r="A184" s="17">
        <v>173</v>
      </c>
      <c r="B184" s="58">
        <f t="shared" si="41"/>
        <v>119633.6638107913</v>
      </c>
      <c r="C184" s="59">
        <f t="shared" si="40"/>
        <v>847.4051186597718</v>
      </c>
      <c r="D184" s="60">
        <f t="shared" si="42"/>
        <v>-1153.3702253765005</v>
      </c>
      <c r="E184" s="58">
        <f t="shared" si="43"/>
        <v>119327.69870407457</v>
      </c>
      <c r="F184" s="1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3" x14ac:dyDescent="0.3">
      <c r="A185" s="17">
        <v>174</v>
      </c>
      <c r="B185" s="58">
        <f t="shared" si="41"/>
        <v>119327.69870407457</v>
      </c>
      <c r="C185" s="59">
        <f t="shared" si="40"/>
        <v>845.23786582052833</v>
      </c>
      <c r="D185" s="60">
        <f t="shared" si="42"/>
        <v>-1153.3702253765005</v>
      </c>
      <c r="E185" s="58">
        <f t="shared" si="43"/>
        <v>119019.56634451859</v>
      </c>
      <c r="F185" s="1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3" x14ac:dyDescent="0.3">
      <c r="A186" s="17">
        <v>175</v>
      </c>
      <c r="B186" s="58">
        <f t="shared" si="41"/>
        <v>119019.56634451859</v>
      </c>
      <c r="C186" s="59">
        <f t="shared" si="40"/>
        <v>843.05526160700674</v>
      </c>
      <c r="D186" s="60">
        <f t="shared" si="42"/>
        <v>-1153.3702253765005</v>
      </c>
      <c r="E186" s="58">
        <f t="shared" si="43"/>
        <v>118709.25138074911</v>
      </c>
      <c r="F186" s="1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3" x14ac:dyDescent="0.3">
      <c r="A187" s="17">
        <v>176</v>
      </c>
      <c r="B187" s="58">
        <f t="shared" si="41"/>
        <v>118709.25138074911</v>
      </c>
      <c r="C187" s="59">
        <f t="shared" si="40"/>
        <v>840.8571972803062</v>
      </c>
      <c r="D187" s="60">
        <f t="shared" si="42"/>
        <v>-1153.3702253765005</v>
      </c>
      <c r="E187" s="58">
        <f t="shared" si="43"/>
        <v>118396.7383526529</v>
      </c>
      <c r="F187" s="1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3" x14ac:dyDescent="0.3">
      <c r="A188" s="17">
        <v>177</v>
      </c>
      <c r="B188" s="58">
        <f t="shared" si="41"/>
        <v>118396.7383526529</v>
      </c>
      <c r="C188" s="59">
        <f t="shared" ref="C188:C203" si="44">+B188*$B$2/12</f>
        <v>838.64356333129138</v>
      </c>
      <c r="D188" s="60">
        <f t="shared" si="42"/>
        <v>-1153.3702253765005</v>
      </c>
      <c r="E188" s="58">
        <f t="shared" si="43"/>
        <v>118082.0116906077</v>
      </c>
      <c r="F188" s="1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3" x14ac:dyDescent="0.3">
      <c r="A189" s="17">
        <v>178</v>
      </c>
      <c r="B189" s="58">
        <f t="shared" ref="B189:B204" si="45">+E188</f>
        <v>118082.0116906077</v>
      </c>
      <c r="C189" s="59">
        <f t="shared" si="44"/>
        <v>836.41424947513804</v>
      </c>
      <c r="D189" s="60">
        <f t="shared" si="42"/>
        <v>-1153.3702253765005</v>
      </c>
      <c r="E189" s="58">
        <f t="shared" si="43"/>
        <v>117765.05571470634</v>
      </c>
      <c r="F189" s="1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3" x14ac:dyDescent="0.3">
      <c r="A190" s="17">
        <v>179</v>
      </c>
      <c r="B190" s="58">
        <f t="shared" si="45"/>
        <v>117765.05571470634</v>
      </c>
      <c r="C190" s="59">
        <f t="shared" si="44"/>
        <v>834.16914464583658</v>
      </c>
      <c r="D190" s="60">
        <f t="shared" ref="D190:D205" si="46">-$B$4</f>
        <v>-1153.3702253765005</v>
      </c>
      <c r="E190" s="58">
        <f t="shared" ref="E190:E205" si="47">SUM(B190:D190)</f>
        <v>117445.85463397569</v>
      </c>
      <c r="F190" s="1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3" x14ac:dyDescent="0.3">
      <c r="A191" s="17">
        <v>180</v>
      </c>
      <c r="B191" s="58">
        <f t="shared" si="45"/>
        <v>117445.85463397569</v>
      </c>
      <c r="C191" s="59">
        <f t="shared" si="44"/>
        <v>831.90813699066121</v>
      </c>
      <c r="D191" s="60">
        <f t="shared" si="46"/>
        <v>-1153.3702253765005</v>
      </c>
      <c r="E191" s="58">
        <f t="shared" si="47"/>
        <v>117124.39254558986</v>
      </c>
      <c r="F191" s="1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3" x14ac:dyDescent="0.3">
      <c r="A192" s="17">
        <v>181</v>
      </c>
      <c r="B192" s="58">
        <f t="shared" si="45"/>
        <v>117124.39254558986</v>
      </c>
      <c r="C192" s="59">
        <f t="shared" si="44"/>
        <v>829.63111386459479</v>
      </c>
      <c r="D192" s="60">
        <f t="shared" si="46"/>
        <v>-1153.3702253765005</v>
      </c>
      <c r="E192" s="58">
        <f t="shared" si="47"/>
        <v>116800.65343407795</v>
      </c>
      <c r="F192" s="1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3" x14ac:dyDescent="0.3">
      <c r="A193" s="17">
        <v>182</v>
      </c>
      <c r="B193" s="58">
        <f t="shared" si="45"/>
        <v>116800.65343407795</v>
      </c>
      <c r="C193" s="59">
        <f t="shared" si="44"/>
        <v>827.33796182471895</v>
      </c>
      <c r="D193" s="60">
        <f t="shared" si="46"/>
        <v>-1153.3702253765005</v>
      </c>
      <c r="E193" s="58">
        <f t="shared" si="47"/>
        <v>116474.62117052617</v>
      </c>
      <c r="F193" s="1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3" x14ac:dyDescent="0.3">
      <c r="A194" s="17">
        <v>183</v>
      </c>
      <c r="B194" s="58">
        <f t="shared" si="45"/>
        <v>116474.62117052617</v>
      </c>
      <c r="C194" s="59">
        <f t="shared" si="44"/>
        <v>825.02856662456043</v>
      </c>
      <c r="D194" s="60">
        <f t="shared" si="46"/>
        <v>-1153.3702253765005</v>
      </c>
      <c r="E194" s="58">
        <f t="shared" si="47"/>
        <v>116146.27951177422</v>
      </c>
      <c r="F194" s="1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3" x14ac:dyDescent="0.3">
      <c r="A195" s="17">
        <v>184</v>
      </c>
      <c r="B195" s="58">
        <f t="shared" si="45"/>
        <v>116146.27951177422</v>
      </c>
      <c r="C195" s="59">
        <f t="shared" si="44"/>
        <v>822.7028132084007</v>
      </c>
      <c r="D195" s="60">
        <f t="shared" si="46"/>
        <v>-1153.3702253765005</v>
      </c>
      <c r="E195" s="58">
        <f t="shared" si="47"/>
        <v>115815.61209960611</v>
      </c>
      <c r="F195" s="1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3" x14ac:dyDescent="0.3">
      <c r="A196" s="17">
        <v>185</v>
      </c>
      <c r="B196" s="58">
        <f t="shared" si="45"/>
        <v>115815.61209960611</v>
      </c>
      <c r="C196" s="59">
        <f t="shared" si="44"/>
        <v>820.36058570554326</v>
      </c>
      <c r="D196" s="60">
        <f t="shared" si="46"/>
        <v>-1153.3702253765005</v>
      </c>
      <c r="E196" s="58">
        <f t="shared" si="47"/>
        <v>115482.60245993515</v>
      </c>
      <c r="F196" s="1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3" x14ac:dyDescent="0.3">
      <c r="A197" s="17">
        <v>186</v>
      </c>
      <c r="B197" s="58">
        <f t="shared" si="45"/>
        <v>115482.60245993515</v>
      </c>
      <c r="C197" s="59">
        <f t="shared" si="44"/>
        <v>818.00176742454062</v>
      </c>
      <c r="D197" s="60">
        <f t="shared" si="46"/>
        <v>-1153.3702253765005</v>
      </c>
      <c r="E197" s="58">
        <f t="shared" si="47"/>
        <v>115147.23400198319</v>
      </c>
      <c r="F197" s="1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3" x14ac:dyDescent="0.3">
      <c r="A198" s="17">
        <v>187</v>
      </c>
      <c r="B198" s="58">
        <f t="shared" si="45"/>
        <v>115147.23400198319</v>
      </c>
      <c r="C198" s="59">
        <f t="shared" si="44"/>
        <v>815.62624084738093</v>
      </c>
      <c r="D198" s="60">
        <f t="shared" si="46"/>
        <v>-1153.3702253765005</v>
      </c>
      <c r="E198" s="58">
        <f t="shared" si="47"/>
        <v>114809.49001745408</v>
      </c>
      <c r="F198" s="1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3" x14ac:dyDescent="0.3">
      <c r="A199" s="17">
        <v>188</v>
      </c>
      <c r="B199" s="58">
        <f t="shared" si="45"/>
        <v>114809.49001745408</v>
      </c>
      <c r="C199" s="59">
        <f t="shared" si="44"/>
        <v>813.23388762363311</v>
      </c>
      <c r="D199" s="60">
        <f t="shared" si="46"/>
        <v>-1153.3702253765005</v>
      </c>
      <c r="E199" s="58">
        <f t="shared" si="47"/>
        <v>114469.35367970122</v>
      </c>
      <c r="F199" s="1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3" x14ac:dyDescent="0.3">
      <c r="A200" s="17">
        <v>189</v>
      </c>
      <c r="B200" s="58">
        <f t="shared" si="45"/>
        <v>114469.35367970122</v>
      </c>
      <c r="C200" s="59">
        <f t="shared" si="44"/>
        <v>810.82458856455048</v>
      </c>
      <c r="D200" s="60">
        <f t="shared" si="46"/>
        <v>-1153.3702253765005</v>
      </c>
      <c r="E200" s="58">
        <f t="shared" si="47"/>
        <v>114126.80804288926</v>
      </c>
      <c r="F200" s="1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3" x14ac:dyDescent="0.3">
      <c r="A201" s="17">
        <v>190</v>
      </c>
      <c r="B201" s="58">
        <f t="shared" si="45"/>
        <v>114126.80804288926</v>
      </c>
      <c r="C201" s="59">
        <f t="shared" si="44"/>
        <v>808.39822363713222</v>
      </c>
      <c r="D201" s="60">
        <f t="shared" si="46"/>
        <v>-1153.3702253765005</v>
      </c>
      <c r="E201" s="58">
        <f t="shared" si="47"/>
        <v>113781.83604114989</v>
      </c>
      <c r="F201" s="1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3" x14ac:dyDescent="0.3">
      <c r="A202" s="17">
        <v>191</v>
      </c>
      <c r="B202" s="58">
        <f t="shared" si="45"/>
        <v>113781.83604114989</v>
      </c>
      <c r="C202" s="59">
        <f t="shared" si="44"/>
        <v>805.95467195814501</v>
      </c>
      <c r="D202" s="60">
        <f t="shared" si="46"/>
        <v>-1153.3702253765005</v>
      </c>
      <c r="E202" s="58">
        <f t="shared" si="47"/>
        <v>113434.42048773152</v>
      </c>
      <c r="F202" s="1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3" x14ac:dyDescent="0.3">
      <c r="A203" s="17">
        <v>192</v>
      </c>
      <c r="B203" s="58">
        <f t="shared" si="45"/>
        <v>113434.42048773152</v>
      </c>
      <c r="C203" s="59">
        <f t="shared" si="44"/>
        <v>803.49381178809836</v>
      </c>
      <c r="D203" s="60">
        <f t="shared" si="46"/>
        <v>-1153.3702253765005</v>
      </c>
      <c r="E203" s="58">
        <f t="shared" si="47"/>
        <v>113084.54407414311</v>
      </c>
      <c r="F203" s="1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3" x14ac:dyDescent="0.3">
      <c r="A204" s="17">
        <v>193</v>
      </c>
      <c r="B204" s="58">
        <f t="shared" si="45"/>
        <v>113084.54407414311</v>
      </c>
      <c r="C204" s="59">
        <f t="shared" ref="C204:C219" si="48">+B204*$B$2/12</f>
        <v>801.01552052518036</v>
      </c>
      <c r="D204" s="60">
        <f t="shared" si="46"/>
        <v>-1153.3702253765005</v>
      </c>
      <c r="E204" s="58">
        <f t="shared" si="47"/>
        <v>112732.18936929179</v>
      </c>
      <c r="F204" s="1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3" x14ac:dyDescent="0.3">
      <c r="A205" s="17">
        <v>194</v>
      </c>
      <c r="B205" s="58">
        <f t="shared" ref="B205:B220" si="49">+E204</f>
        <v>112732.18936929179</v>
      </c>
      <c r="C205" s="59">
        <f t="shared" si="48"/>
        <v>798.51967469915019</v>
      </c>
      <c r="D205" s="60">
        <f t="shared" si="46"/>
        <v>-1153.3702253765005</v>
      </c>
      <c r="E205" s="58">
        <f t="shared" si="47"/>
        <v>112377.33881861446</v>
      </c>
      <c r="F205" s="1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3" x14ac:dyDescent="0.3">
      <c r="A206" s="17">
        <v>195</v>
      </c>
      <c r="B206" s="58">
        <f t="shared" si="49"/>
        <v>112377.33881861446</v>
      </c>
      <c r="C206" s="59">
        <f t="shared" si="48"/>
        <v>796.00614996518573</v>
      </c>
      <c r="D206" s="60">
        <f t="shared" ref="D206:D221" si="50">-$B$4</f>
        <v>-1153.3702253765005</v>
      </c>
      <c r="E206" s="58">
        <f t="shared" ref="E206:E221" si="51">SUM(B206:D206)</f>
        <v>112019.97474320314</v>
      </c>
      <c r="F206" s="1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3" x14ac:dyDescent="0.3">
      <c r="A207" s="17">
        <v>196</v>
      </c>
      <c r="B207" s="58">
        <f t="shared" si="49"/>
        <v>112019.97474320314</v>
      </c>
      <c r="C207" s="59">
        <f t="shared" si="48"/>
        <v>793.47482109768896</v>
      </c>
      <c r="D207" s="60">
        <f t="shared" si="50"/>
        <v>-1153.3702253765005</v>
      </c>
      <c r="E207" s="58">
        <f t="shared" si="51"/>
        <v>111660.07933892432</v>
      </c>
      <c r="F207" s="1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3" x14ac:dyDescent="0.3">
      <c r="A208" s="17">
        <v>197</v>
      </c>
      <c r="B208" s="58">
        <f t="shared" si="49"/>
        <v>111660.07933892432</v>
      </c>
      <c r="C208" s="59">
        <f t="shared" si="48"/>
        <v>790.92556198404736</v>
      </c>
      <c r="D208" s="60">
        <f t="shared" si="50"/>
        <v>-1153.3702253765005</v>
      </c>
      <c r="E208" s="58">
        <f t="shared" si="51"/>
        <v>111297.63467553185</v>
      </c>
      <c r="F208" s="1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3" x14ac:dyDescent="0.3">
      <c r="A209" s="17">
        <v>198</v>
      </c>
      <c r="B209" s="58">
        <f t="shared" si="49"/>
        <v>111297.63467553185</v>
      </c>
      <c r="C209" s="59">
        <f t="shared" si="48"/>
        <v>788.35824561835068</v>
      </c>
      <c r="D209" s="60">
        <f t="shared" si="50"/>
        <v>-1153.3702253765005</v>
      </c>
      <c r="E209" s="58">
        <f t="shared" si="51"/>
        <v>110932.62269577369</v>
      </c>
      <c r="F209" s="1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3" x14ac:dyDescent="0.3">
      <c r="A210" s="17">
        <v>199</v>
      </c>
      <c r="B210" s="58">
        <f t="shared" si="49"/>
        <v>110932.62269577369</v>
      </c>
      <c r="C210" s="59">
        <f t="shared" si="48"/>
        <v>785.77274409506379</v>
      </c>
      <c r="D210" s="60">
        <f t="shared" si="50"/>
        <v>-1153.3702253765005</v>
      </c>
      <c r="E210" s="58">
        <f t="shared" si="51"/>
        <v>110565.02521449226</v>
      </c>
      <c r="F210" s="1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3" x14ac:dyDescent="0.3">
      <c r="A211" s="17">
        <v>200</v>
      </c>
      <c r="B211" s="58">
        <f t="shared" si="49"/>
        <v>110565.02521449226</v>
      </c>
      <c r="C211" s="59">
        <f t="shared" si="48"/>
        <v>783.16892860265352</v>
      </c>
      <c r="D211" s="60">
        <f t="shared" si="50"/>
        <v>-1153.3702253765005</v>
      </c>
      <c r="E211" s="58">
        <f t="shared" si="51"/>
        <v>110194.8239177184</v>
      </c>
      <c r="F211" s="1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3" x14ac:dyDescent="0.3">
      <c r="A212" s="17">
        <v>201</v>
      </c>
      <c r="B212" s="58">
        <f t="shared" si="49"/>
        <v>110194.8239177184</v>
      </c>
      <c r="C212" s="59">
        <f t="shared" si="48"/>
        <v>780.54666941717198</v>
      </c>
      <c r="D212" s="60">
        <f t="shared" si="50"/>
        <v>-1153.3702253765005</v>
      </c>
      <c r="E212" s="58">
        <f t="shared" si="51"/>
        <v>109822.00036175907</v>
      </c>
      <c r="F212" s="1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3" x14ac:dyDescent="0.3">
      <c r="A213" s="17">
        <v>202</v>
      </c>
      <c r="B213" s="58">
        <f t="shared" si="49"/>
        <v>109822.00036175907</v>
      </c>
      <c r="C213" s="59">
        <f t="shared" si="48"/>
        <v>777.90583589579353</v>
      </c>
      <c r="D213" s="60">
        <f t="shared" si="50"/>
        <v>-1153.3702253765005</v>
      </c>
      <c r="E213" s="58">
        <f t="shared" si="51"/>
        <v>109446.53597227836</v>
      </c>
      <c r="F213" s="1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3" x14ac:dyDescent="0.3">
      <c r="A214" s="17">
        <v>203</v>
      </c>
      <c r="B214" s="58">
        <f t="shared" si="49"/>
        <v>109446.53597227836</v>
      </c>
      <c r="C214" s="59">
        <f t="shared" si="48"/>
        <v>775.24629647030508</v>
      </c>
      <c r="D214" s="60">
        <f t="shared" si="50"/>
        <v>-1153.3702253765005</v>
      </c>
      <c r="E214" s="58">
        <f t="shared" si="51"/>
        <v>109068.41204337217</v>
      </c>
      <c r="F214" s="1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3" x14ac:dyDescent="0.3">
      <c r="A215" s="17">
        <v>204</v>
      </c>
      <c r="B215" s="58">
        <f t="shared" si="49"/>
        <v>109068.41204337217</v>
      </c>
      <c r="C215" s="59">
        <f t="shared" si="48"/>
        <v>772.56791864055288</v>
      </c>
      <c r="D215" s="60">
        <f t="shared" si="50"/>
        <v>-1153.3702253765005</v>
      </c>
      <c r="E215" s="58">
        <f t="shared" si="51"/>
        <v>108687.60973663622</v>
      </c>
      <c r="F215" s="1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3" x14ac:dyDescent="0.3">
      <c r="A216" s="17">
        <v>205</v>
      </c>
      <c r="B216" s="58">
        <f t="shared" si="49"/>
        <v>108687.60973663622</v>
      </c>
      <c r="C216" s="59">
        <f t="shared" si="48"/>
        <v>769.87056896783997</v>
      </c>
      <c r="D216" s="60">
        <f t="shared" si="50"/>
        <v>-1153.3702253765005</v>
      </c>
      <c r="E216" s="58">
        <f t="shared" si="51"/>
        <v>108304.11008022758</v>
      </c>
      <c r="F216" s="1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3" x14ac:dyDescent="0.3">
      <c r="A217" s="17">
        <v>206</v>
      </c>
      <c r="B217" s="58">
        <f t="shared" si="49"/>
        <v>108304.11008022758</v>
      </c>
      <c r="C217" s="59">
        <f t="shared" si="48"/>
        <v>767.15411306827866</v>
      </c>
      <c r="D217" s="60">
        <f t="shared" si="50"/>
        <v>-1153.3702253765005</v>
      </c>
      <c r="E217" s="58">
        <f t="shared" si="51"/>
        <v>107917.89396791934</v>
      </c>
      <c r="F217" s="1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3" x14ac:dyDescent="0.3">
      <c r="A218" s="17">
        <v>207</v>
      </c>
      <c r="B218" s="58">
        <f t="shared" si="49"/>
        <v>107917.89396791934</v>
      </c>
      <c r="C218" s="59">
        <f t="shared" si="48"/>
        <v>764.41841560609544</v>
      </c>
      <c r="D218" s="60">
        <f t="shared" si="50"/>
        <v>-1153.3702253765005</v>
      </c>
      <c r="E218" s="58">
        <f t="shared" si="51"/>
        <v>107528.94215814894</v>
      </c>
      <c r="F218" s="1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3" x14ac:dyDescent="0.3">
      <c r="A219" s="17">
        <v>208</v>
      </c>
      <c r="B219" s="58">
        <f t="shared" si="49"/>
        <v>107528.94215814894</v>
      </c>
      <c r="C219" s="59">
        <f t="shared" si="48"/>
        <v>761.66334028688834</v>
      </c>
      <c r="D219" s="60">
        <f t="shared" si="50"/>
        <v>-1153.3702253765005</v>
      </c>
      <c r="E219" s="58">
        <f t="shared" si="51"/>
        <v>107137.23527305934</v>
      </c>
      <c r="F219" s="1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3" x14ac:dyDescent="0.3">
      <c r="A220" s="17">
        <v>209</v>
      </c>
      <c r="B220" s="58">
        <f t="shared" si="49"/>
        <v>107137.23527305934</v>
      </c>
      <c r="C220" s="59">
        <f t="shared" ref="C220:C235" si="52">+B220*$B$2/12</f>
        <v>758.88874985083703</v>
      </c>
      <c r="D220" s="60">
        <f t="shared" si="50"/>
        <v>-1153.3702253765005</v>
      </c>
      <c r="E220" s="58">
        <f t="shared" si="51"/>
        <v>106742.75379753369</v>
      </c>
      <c r="F220" s="1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3" x14ac:dyDescent="0.3">
      <c r="A221" s="17">
        <v>210</v>
      </c>
      <c r="B221" s="58">
        <f t="shared" ref="B221:B236" si="53">+E220</f>
        <v>106742.75379753369</v>
      </c>
      <c r="C221" s="59">
        <f t="shared" si="52"/>
        <v>756.0945060658637</v>
      </c>
      <c r="D221" s="60">
        <f t="shared" si="50"/>
        <v>-1153.3702253765005</v>
      </c>
      <c r="E221" s="58">
        <f t="shared" si="51"/>
        <v>106345.47807822307</v>
      </c>
      <c r="F221" s="1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3" x14ac:dyDescent="0.3">
      <c r="A222" s="17">
        <v>211</v>
      </c>
      <c r="B222" s="58">
        <f t="shared" si="53"/>
        <v>106345.47807822307</v>
      </c>
      <c r="C222" s="59">
        <f t="shared" si="52"/>
        <v>753.28046972074674</v>
      </c>
      <c r="D222" s="60">
        <f t="shared" ref="D222:D237" si="54">-$B$4</f>
        <v>-1153.3702253765005</v>
      </c>
      <c r="E222" s="58">
        <f t="shared" ref="E222:E237" si="55">SUM(B222:D222)</f>
        <v>105945.38832256731</v>
      </c>
      <c r="F222" s="1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3" x14ac:dyDescent="0.3">
      <c r="A223" s="17">
        <v>212</v>
      </c>
      <c r="B223" s="58">
        <f t="shared" si="53"/>
        <v>105945.38832256731</v>
      </c>
      <c r="C223" s="59">
        <f t="shared" si="52"/>
        <v>750.44650061818504</v>
      </c>
      <c r="D223" s="60">
        <f t="shared" si="54"/>
        <v>-1153.3702253765005</v>
      </c>
      <c r="E223" s="58">
        <f t="shared" si="55"/>
        <v>105542.46459780898</v>
      </c>
      <c r="F223" s="1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3" x14ac:dyDescent="0.3">
      <c r="A224" s="17">
        <v>213</v>
      </c>
      <c r="B224" s="58">
        <f t="shared" si="53"/>
        <v>105542.46459780898</v>
      </c>
      <c r="C224" s="59">
        <f t="shared" si="52"/>
        <v>747.59245756781365</v>
      </c>
      <c r="D224" s="60">
        <f t="shared" si="54"/>
        <v>-1153.3702253765005</v>
      </c>
      <c r="E224" s="58">
        <f t="shared" si="55"/>
        <v>105136.68683000028</v>
      </c>
      <c r="F224" s="1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3" x14ac:dyDescent="0.3">
      <c r="A225" s="17">
        <v>214</v>
      </c>
      <c r="B225" s="58">
        <f t="shared" si="53"/>
        <v>105136.68683000028</v>
      </c>
      <c r="C225" s="59">
        <f t="shared" si="52"/>
        <v>744.71819837916871</v>
      </c>
      <c r="D225" s="60">
        <f t="shared" si="54"/>
        <v>-1153.3702253765005</v>
      </c>
      <c r="E225" s="58">
        <f t="shared" si="55"/>
        <v>104728.03480300296</v>
      </c>
      <c r="F225" s="1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3" x14ac:dyDescent="0.3">
      <c r="A226" s="17">
        <v>215</v>
      </c>
      <c r="B226" s="58">
        <f t="shared" si="53"/>
        <v>104728.03480300296</v>
      </c>
      <c r="C226" s="59">
        <f t="shared" si="52"/>
        <v>741.8235798546043</v>
      </c>
      <c r="D226" s="60">
        <f t="shared" si="54"/>
        <v>-1153.3702253765005</v>
      </c>
      <c r="E226" s="58">
        <f t="shared" si="55"/>
        <v>104316.48815748107</v>
      </c>
      <c r="F226" s="18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3" x14ac:dyDescent="0.3">
      <c r="A227" s="17">
        <v>216</v>
      </c>
      <c r="B227" s="58">
        <f t="shared" si="53"/>
        <v>104316.48815748107</v>
      </c>
      <c r="C227" s="59">
        <f t="shared" si="52"/>
        <v>738.90845778215771</v>
      </c>
      <c r="D227" s="60">
        <f t="shared" si="54"/>
        <v>-1153.3702253765005</v>
      </c>
      <c r="E227" s="58">
        <f t="shared" si="55"/>
        <v>103902.02638988674</v>
      </c>
      <c r="F227" s="1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3" x14ac:dyDescent="0.3">
      <c r="A228" s="17">
        <v>217</v>
      </c>
      <c r="B228" s="58">
        <f t="shared" si="53"/>
        <v>103902.02638988674</v>
      </c>
      <c r="C228" s="59">
        <f t="shared" si="52"/>
        <v>735.97268692836451</v>
      </c>
      <c r="D228" s="60">
        <f t="shared" si="54"/>
        <v>-1153.3702253765005</v>
      </c>
      <c r="E228" s="58">
        <f t="shared" si="55"/>
        <v>103484.62885143861</v>
      </c>
      <c r="F228" s="1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3" x14ac:dyDescent="0.3">
      <c r="A229" s="17">
        <v>218</v>
      </c>
      <c r="B229" s="58">
        <f t="shared" si="53"/>
        <v>103484.62885143861</v>
      </c>
      <c r="C229" s="59">
        <f t="shared" si="52"/>
        <v>733.01612103102354</v>
      </c>
      <c r="D229" s="60">
        <f t="shared" si="54"/>
        <v>-1153.3702253765005</v>
      </c>
      <c r="E229" s="58">
        <f t="shared" si="55"/>
        <v>103064.27474709312</v>
      </c>
      <c r="F229" s="1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3" x14ac:dyDescent="0.3">
      <c r="A230" s="17">
        <v>219</v>
      </c>
      <c r="B230" s="58">
        <f t="shared" si="53"/>
        <v>103064.27474709312</v>
      </c>
      <c r="C230" s="59">
        <f t="shared" si="52"/>
        <v>730.0386127919096</v>
      </c>
      <c r="D230" s="60">
        <f t="shared" si="54"/>
        <v>-1153.3702253765005</v>
      </c>
      <c r="E230" s="58">
        <f t="shared" si="55"/>
        <v>102640.94313450853</v>
      </c>
      <c r="F230" s="18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3" x14ac:dyDescent="0.3">
      <c r="A231" s="17">
        <v>220</v>
      </c>
      <c r="B231" s="58">
        <f t="shared" si="53"/>
        <v>102640.94313450853</v>
      </c>
      <c r="C231" s="59">
        <f t="shared" si="52"/>
        <v>727.04001386943548</v>
      </c>
      <c r="D231" s="60">
        <f t="shared" si="54"/>
        <v>-1153.3702253765005</v>
      </c>
      <c r="E231" s="58">
        <f t="shared" si="55"/>
        <v>102214.61292300146</v>
      </c>
      <c r="F231" s="1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3" x14ac:dyDescent="0.3">
      <c r="A232" s="17">
        <v>221</v>
      </c>
      <c r="B232" s="58">
        <f t="shared" si="53"/>
        <v>102214.61292300146</v>
      </c>
      <c r="C232" s="59">
        <f t="shared" si="52"/>
        <v>724.02017487126034</v>
      </c>
      <c r="D232" s="60">
        <f t="shared" si="54"/>
        <v>-1153.3702253765005</v>
      </c>
      <c r="E232" s="58">
        <f t="shared" si="55"/>
        <v>101785.26287249621</v>
      </c>
      <c r="F232" s="1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3" x14ac:dyDescent="0.3">
      <c r="A233" s="17">
        <v>222</v>
      </c>
      <c r="B233" s="58">
        <f t="shared" si="53"/>
        <v>101785.26287249621</v>
      </c>
      <c r="C233" s="59">
        <f t="shared" si="52"/>
        <v>720.97894534684826</v>
      </c>
      <c r="D233" s="60">
        <f t="shared" si="54"/>
        <v>-1153.3702253765005</v>
      </c>
      <c r="E233" s="58">
        <f t="shared" si="55"/>
        <v>101352.87159246657</v>
      </c>
      <c r="F233" s="18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3" x14ac:dyDescent="0.3">
      <c r="A234" s="17">
        <v>223</v>
      </c>
      <c r="B234" s="58">
        <f t="shared" si="53"/>
        <v>101352.87159246657</v>
      </c>
      <c r="C234" s="59">
        <f t="shared" si="52"/>
        <v>717.9161737799717</v>
      </c>
      <c r="D234" s="60">
        <f t="shared" si="54"/>
        <v>-1153.3702253765005</v>
      </c>
      <c r="E234" s="58">
        <f t="shared" si="55"/>
        <v>100917.41754087005</v>
      </c>
      <c r="F234" s="18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3" x14ac:dyDescent="0.3">
      <c r="A235" s="17">
        <v>224</v>
      </c>
      <c r="B235" s="58">
        <f t="shared" si="53"/>
        <v>100917.41754087005</v>
      </c>
      <c r="C235" s="59">
        <f t="shared" si="52"/>
        <v>714.83170758116296</v>
      </c>
      <c r="D235" s="60">
        <f t="shared" si="54"/>
        <v>-1153.3702253765005</v>
      </c>
      <c r="E235" s="58">
        <f t="shared" si="55"/>
        <v>100478.87902307473</v>
      </c>
      <c r="F235" s="18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3" x14ac:dyDescent="0.3">
      <c r="A236" s="17">
        <v>225</v>
      </c>
      <c r="B236" s="58">
        <f t="shared" si="53"/>
        <v>100478.87902307473</v>
      </c>
      <c r="C236" s="59">
        <f t="shared" ref="C236:C251" si="56">+B236*$B$2/12</f>
        <v>711.72539308011267</v>
      </c>
      <c r="D236" s="60">
        <f t="shared" si="54"/>
        <v>-1153.3702253765005</v>
      </c>
      <c r="E236" s="58">
        <f t="shared" si="55"/>
        <v>100037.23419077834</v>
      </c>
      <c r="F236" s="1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3" x14ac:dyDescent="0.3">
      <c r="A237" s="17">
        <v>226</v>
      </c>
      <c r="B237" s="58">
        <f t="shared" ref="B237:B252" si="57">+E236</f>
        <v>100037.23419077834</v>
      </c>
      <c r="C237" s="59">
        <f t="shared" si="56"/>
        <v>708.5970755180133</v>
      </c>
      <c r="D237" s="60">
        <f t="shared" si="54"/>
        <v>-1153.3702253765005</v>
      </c>
      <c r="E237" s="58">
        <f t="shared" si="55"/>
        <v>99592.46104091985</v>
      </c>
      <c r="F237" s="1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3" x14ac:dyDescent="0.3">
      <c r="A238" s="17">
        <v>227</v>
      </c>
      <c r="B238" s="58">
        <f t="shared" si="57"/>
        <v>99592.46104091985</v>
      </c>
      <c r="C238" s="59">
        <f t="shared" si="56"/>
        <v>705.44659903984893</v>
      </c>
      <c r="D238" s="60">
        <f t="shared" ref="D238:D253" si="58">-$B$4</f>
        <v>-1153.3702253765005</v>
      </c>
      <c r="E238" s="58">
        <f t="shared" ref="E238:E253" si="59">SUM(B238:D238)</f>
        <v>99144.537414583203</v>
      </c>
      <c r="F238" s="1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3" x14ac:dyDescent="0.3">
      <c r="A239" s="17">
        <v>228</v>
      </c>
      <c r="B239" s="58">
        <f t="shared" si="57"/>
        <v>99144.537414583203</v>
      </c>
      <c r="C239" s="59">
        <f t="shared" si="56"/>
        <v>702.27380668663102</v>
      </c>
      <c r="D239" s="60">
        <f t="shared" si="58"/>
        <v>-1153.3702253765005</v>
      </c>
      <c r="E239" s="58">
        <f t="shared" si="59"/>
        <v>98693.440995893325</v>
      </c>
      <c r="F239" s="1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3" x14ac:dyDescent="0.3">
      <c r="A240" s="17">
        <v>229</v>
      </c>
      <c r="B240" s="58">
        <f t="shared" si="57"/>
        <v>98693.440995893325</v>
      </c>
      <c r="C240" s="59">
        <f t="shared" si="56"/>
        <v>699.07854038757785</v>
      </c>
      <c r="D240" s="60">
        <f t="shared" si="58"/>
        <v>-1153.3702253765005</v>
      </c>
      <c r="E240" s="58">
        <f t="shared" si="59"/>
        <v>98239.14931090441</v>
      </c>
      <c r="F240" s="1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3" x14ac:dyDescent="0.3">
      <c r="A241" s="17">
        <v>230</v>
      </c>
      <c r="B241" s="58">
        <f t="shared" si="57"/>
        <v>98239.14931090441</v>
      </c>
      <c r="C241" s="59">
        <f t="shared" si="56"/>
        <v>695.86064095223958</v>
      </c>
      <c r="D241" s="60">
        <f t="shared" si="58"/>
        <v>-1153.3702253765005</v>
      </c>
      <c r="E241" s="58">
        <f t="shared" si="59"/>
        <v>97781.639726480149</v>
      </c>
      <c r="F241" s="18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3" x14ac:dyDescent="0.3">
      <c r="A242" s="17">
        <v>231</v>
      </c>
      <c r="B242" s="58">
        <f t="shared" si="57"/>
        <v>97781.639726480149</v>
      </c>
      <c r="C242" s="59">
        <f t="shared" si="56"/>
        <v>692.6199480625678</v>
      </c>
      <c r="D242" s="60">
        <f t="shared" si="58"/>
        <v>-1153.3702253765005</v>
      </c>
      <c r="E242" s="58">
        <f t="shared" si="59"/>
        <v>97320.889449166221</v>
      </c>
      <c r="F242" s="18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3" x14ac:dyDescent="0.3">
      <c r="A243" s="17">
        <v>232</v>
      </c>
      <c r="B243" s="58">
        <f t="shared" si="57"/>
        <v>97320.889449166221</v>
      </c>
      <c r="C243" s="59">
        <f t="shared" si="56"/>
        <v>689.35630026492743</v>
      </c>
      <c r="D243" s="60">
        <f t="shared" si="58"/>
        <v>-1153.3702253765005</v>
      </c>
      <c r="E243" s="58">
        <f t="shared" si="59"/>
        <v>96856.87552405466</v>
      </c>
      <c r="F243" s="18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3" x14ac:dyDescent="0.3">
      <c r="A244" s="17">
        <v>233</v>
      </c>
      <c r="B244" s="58">
        <f t="shared" si="57"/>
        <v>96856.87552405466</v>
      </c>
      <c r="C244" s="59">
        <f t="shared" si="56"/>
        <v>686.06953496205381</v>
      </c>
      <c r="D244" s="60">
        <f t="shared" si="58"/>
        <v>-1153.3702253765005</v>
      </c>
      <c r="E244" s="58">
        <f t="shared" si="59"/>
        <v>96389.574833640218</v>
      </c>
      <c r="F244" s="18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3" x14ac:dyDescent="0.3">
      <c r="A245" s="17">
        <v>234</v>
      </c>
      <c r="B245" s="58">
        <f t="shared" si="57"/>
        <v>96389.574833640218</v>
      </c>
      <c r="C245" s="59">
        <f t="shared" si="56"/>
        <v>682.75948840495164</v>
      </c>
      <c r="D245" s="60">
        <f t="shared" si="58"/>
        <v>-1153.3702253765005</v>
      </c>
      <c r="E245" s="58">
        <f t="shared" si="59"/>
        <v>95918.964096668671</v>
      </c>
      <c r="F245" s="1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3" x14ac:dyDescent="0.3">
      <c r="A246" s="17">
        <v>235</v>
      </c>
      <c r="B246" s="58">
        <f t="shared" si="57"/>
        <v>95918.964096668671</v>
      </c>
      <c r="C246" s="59">
        <f t="shared" si="56"/>
        <v>679.42599568473645</v>
      </c>
      <c r="D246" s="60">
        <f t="shared" si="58"/>
        <v>-1153.3702253765005</v>
      </c>
      <c r="E246" s="58">
        <f t="shared" si="59"/>
        <v>95445.019866976916</v>
      </c>
      <c r="F246" s="18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3" x14ac:dyDescent="0.3">
      <c r="A247" s="17">
        <v>236</v>
      </c>
      <c r="B247" s="58">
        <f t="shared" si="57"/>
        <v>95445.019866976916</v>
      </c>
      <c r="C247" s="59">
        <f t="shared" si="56"/>
        <v>676.06889072441993</v>
      </c>
      <c r="D247" s="60">
        <f t="shared" si="58"/>
        <v>-1153.3702253765005</v>
      </c>
      <c r="E247" s="58">
        <f t="shared" si="59"/>
        <v>94967.718532324827</v>
      </c>
      <c r="F247" s="1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3" x14ac:dyDescent="0.3">
      <c r="A248" s="17">
        <v>237</v>
      </c>
      <c r="B248" s="58">
        <f t="shared" si="57"/>
        <v>94967.718532324827</v>
      </c>
      <c r="C248" s="59">
        <f t="shared" si="56"/>
        <v>672.68800627063422</v>
      </c>
      <c r="D248" s="60">
        <f t="shared" si="58"/>
        <v>-1153.3702253765005</v>
      </c>
      <c r="E248" s="58">
        <f t="shared" si="59"/>
        <v>94487.036313218967</v>
      </c>
      <c r="F248" s="1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3" x14ac:dyDescent="0.3">
      <c r="A249" s="17">
        <v>238</v>
      </c>
      <c r="B249" s="58">
        <f t="shared" si="57"/>
        <v>94487.036313218967</v>
      </c>
      <c r="C249" s="59">
        <f t="shared" si="56"/>
        <v>669.28317388530104</v>
      </c>
      <c r="D249" s="60">
        <f t="shared" si="58"/>
        <v>-1153.3702253765005</v>
      </c>
      <c r="E249" s="58">
        <f t="shared" si="59"/>
        <v>94002.949261727772</v>
      </c>
      <c r="F249" s="1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3" x14ac:dyDescent="0.3">
      <c r="A250" s="17">
        <v>239</v>
      </c>
      <c r="B250" s="58">
        <f t="shared" si="57"/>
        <v>94002.949261727772</v>
      </c>
      <c r="C250" s="59">
        <f t="shared" si="56"/>
        <v>665.85422393723843</v>
      </c>
      <c r="D250" s="60">
        <f t="shared" si="58"/>
        <v>-1153.3702253765005</v>
      </c>
      <c r="E250" s="58">
        <f t="shared" si="59"/>
        <v>93515.433260288497</v>
      </c>
      <c r="F250" s="1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3" x14ac:dyDescent="0.3">
      <c r="A251" s="17">
        <v>240</v>
      </c>
      <c r="B251" s="58">
        <f t="shared" si="57"/>
        <v>93515.433260288497</v>
      </c>
      <c r="C251" s="59">
        <f t="shared" si="56"/>
        <v>662.40098559371029</v>
      </c>
      <c r="D251" s="60">
        <f t="shared" si="58"/>
        <v>-1153.3702253765005</v>
      </c>
      <c r="E251" s="58">
        <f t="shared" si="59"/>
        <v>93024.464020505693</v>
      </c>
      <c r="F251" s="1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3" x14ac:dyDescent="0.3">
      <c r="A252" s="17">
        <v>241</v>
      </c>
      <c r="B252" s="58">
        <f t="shared" si="57"/>
        <v>93024.464020505693</v>
      </c>
      <c r="C252" s="59">
        <f t="shared" ref="C252:C267" si="60">+B252*$B$2/12</f>
        <v>658.92328681191532</v>
      </c>
      <c r="D252" s="60">
        <f t="shared" si="58"/>
        <v>-1153.3702253765005</v>
      </c>
      <c r="E252" s="58">
        <f t="shared" si="59"/>
        <v>92530.0170819411</v>
      </c>
      <c r="F252" s="1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3" x14ac:dyDescent="0.3">
      <c r="A253" s="17">
        <v>242</v>
      </c>
      <c r="B253" s="58">
        <f t="shared" ref="B253:B268" si="61">+E252</f>
        <v>92530.0170819411</v>
      </c>
      <c r="C253" s="59">
        <f t="shared" si="60"/>
        <v>655.42095433041618</v>
      </c>
      <c r="D253" s="60">
        <f t="shared" si="58"/>
        <v>-1153.3702253765005</v>
      </c>
      <c r="E253" s="58">
        <f t="shared" si="59"/>
        <v>92032.067810895009</v>
      </c>
      <c r="F253" s="18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3" x14ac:dyDescent="0.3">
      <c r="A254" s="17">
        <v>243</v>
      </c>
      <c r="B254" s="58">
        <f t="shared" si="61"/>
        <v>92032.067810895009</v>
      </c>
      <c r="C254" s="59">
        <f t="shared" si="60"/>
        <v>651.89381366050634</v>
      </c>
      <c r="D254" s="60">
        <f t="shared" ref="D254:D269" si="62">-$B$4</f>
        <v>-1153.3702253765005</v>
      </c>
      <c r="E254" s="58">
        <f t="shared" ref="E254:E269" si="63">SUM(B254:D254)</f>
        <v>91530.591399179015</v>
      </c>
      <c r="F254" s="1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3" x14ac:dyDescent="0.3">
      <c r="A255" s="17">
        <v>244</v>
      </c>
      <c r="B255" s="58">
        <f t="shared" si="61"/>
        <v>91530.591399179015</v>
      </c>
      <c r="C255" s="59">
        <f t="shared" si="60"/>
        <v>648.34168907751803</v>
      </c>
      <c r="D255" s="60">
        <f t="shared" si="62"/>
        <v>-1153.3702253765005</v>
      </c>
      <c r="E255" s="58">
        <f t="shared" si="63"/>
        <v>91025.562862880033</v>
      </c>
      <c r="F255" s="1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3" x14ac:dyDescent="0.3">
      <c r="A256" s="17">
        <v>245</v>
      </c>
      <c r="B256" s="58">
        <f t="shared" si="61"/>
        <v>91025.562862880033</v>
      </c>
      <c r="C256" s="59">
        <f t="shared" si="60"/>
        <v>644.76440361206699</v>
      </c>
      <c r="D256" s="60">
        <f t="shared" si="62"/>
        <v>-1153.3702253765005</v>
      </c>
      <c r="E256" s="58">
        <f t="shared" si="63"/>
        <v>90516.957041115587</v>
      </c>
      <c r="F256" s="18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3" x14ac:dyDescent="0.3">
      <c r="A257" s="17">
        <v>246</v>
      </c>
      <c r="B257" s="58">
        <f t="shared" si="61"/>
        <v>90516.957041115587</v>
      </c>
      <c r="C257" s="59">
        <f t="shared" si="60"/>
        <v>641.16177904123549</v>
      </c>
      <c r="D257" s="60">
        <f t="shared" si="62"/>
        <v>-1153.3702253765005</v>
      </c>
      <c r="E257" s="58">
        <f t="shared" si="63"/>
        <v>90004.748594780336</v>
      </c>
      <c r="F257" s="18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3" x14ac:dyDescent="0.3">
      <c r="A258" s="17">
        <v>247</v>
      </c>
      <c r="B258" s="58">
        <f t="shared" si="61"/>
        <v>90004.748594780336</v>
      </c>
      <c r="C258" s="59">
        <f t="shared" si="60"/>
        <v>637.53363587969409</v>
      </c>
      <c r="D258" s="60">
        <f t="shared" si="62"/>
        <v>-1153.3702253765005</v>
      </c>
      <c r="E258" s="58">
        <f t="shared" si="63"/>
        <v>89488.912005283521</v>
      </c>
      <c r="F258" s="1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3" x14ac:dyDescent="0.3">
      <c r="A259" s="17">
        <v>248</v>
      </c>
      <c r="B259" s="58">
        <f t="shared" si="61"/>
        <v>89488.912005283521</v>
      </c>
      <c r="C259" s="59">
        <f t="shared" si="60"/>
        <v>633.87979337075831</v>
      </c>
      <c r="D259" s="60">
        <f t="shared" si="62"/>
        <v>-1153.3702253765005</v>
      </c>
      <c r="E259" s="58">
        <f t="shared" si="63"/>
        <v>88969.421573277767</v>
      </c>
      <c r="F259" s="18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3" x14ac:dyDescent="0.3">
      <c r="A260" s="17">
        <v>249</v>
      </c>
      <c r="B260" s="58">
        <f t="shared" si="61"/>
        <v>88969.421573277767</v>
      </c>
      <c r="C260" s="59">
        <f t="shared" si="60"/>
        <v>630.2000694773842</v>
      </c>
      <c r="D260" s="60">
        <f t="shared" si="62"/>
        <v>-1153.3702253765005</v>
      </c>
      <c r="E260" s="58">
        <f t="shared" si="63"/>
        <v>88446.251417378662</v>
      </c>
      <c r="F260" s="1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3" x14ac:dyDescent="0.3">
      <c r="A261" s="17">
        <v>250</v>
      </c>
      <c r="B261" s="58">
        <f t="shared" si="61"/>
        <v>88446.251417378662</v>
      </c>
      <c r="C261" s="59">
        <f t="shared" si="60"/>
        <v>626.49428087309889</v>
      </c>
      <c r="D261" s="60">
        <f t="shared" si="62"/>
        <v>-1153.3702253765005</v>
      </c>
      <c r="E261" s="58">
        <f t="shared" si="63"/>
        <v>87919.375472875254</v>
      </c>
      <c r="F261" s="18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3" x14ac:dyDescent="0.3">
      <c r="A262" s="17">
        <v>251</v>
      </c>
      <c r="B262" s="58">
        <f t="shared" si="61"/>
        <v>87919.375472875254</v>
      </c>
      <c r="C262" s="59">
        <f t="shared" si="60"/>
        <v>622.76224293286646</v>
      </c>
      <c r="D262" s="60">
        <f t="shared" si="62"/>
        <v>-1153.3702253765005</v>
      </c>
      <c r="E262" s="58">
        <f t="shared" si="63"/>
        <v>87388.767490431608</v>
      </c>
      <c r="F262" s="18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3" x14ac:dyDescent="0.3">
      <c r="A263" s="17">
        <v>252</v>
      </c>
      <c r="B263" s="58">
        <f t="shared" si="61"/>
        <v>87388.767490431608</v>
      </c>
      <c r="C263" s="59">
        <f t="shared" si="60"/>
        <v>619.00376972389063</v>
      </c>
      <c r="D263" s="60">
        <f t="shared" si="62"/>
        <v>-1153.3702253765005</v>
      </c>
      <c r="E263" s="58">
        <f t="shared" si="63"/>
        <v>86854.401034779003</v>
      </c>
      <c r="F263" s="1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3" x14ac:dyDescent="0.3">
      <c r="A264" s="17">
        <v>253</v>
      </c>
      <c r="B264" s="58">
        <f t="shared" si="61"/>
        <v>86854.401034779003</v>
      </c>
      <c r="C264" s="59">
        <f t="shared" si="60"/>
        <v>615.2186739963513</v>
      </c>
      <c r="D264" s="60">
        <f t="shared" si="62"/>
        <v>-1153.3702253765005</v>
      </c>
      <c r="E264" s="58">
        <f t="shared" si="63"/>
        <v>86316.24948339886</v>
      </c>
      <c r="F264" s="1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3" x14ac:dyDescent="0.3">
      <c r="A265" s="17">
        <v>254</v>
      </c>
      <c r="B265" s="58">
        <f t="shared" si="61"/>
        <v>86316.24948339886</v>
      </c>
      <c r="C265" s="59">
        <f t="shared" si="60"/>
        <v>611.4067671740753</v>
      </c>
      <c r="D265" s="60">
        <f t="shared" si="62"/>
        <v>-1153.3702253765005</v>
      </c>
      <c r="E265" s="58">
        <f t="shared" si="63"/>
        <v>85774.28602519643</v>
      </c>
      <c r="F265" s="18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3" x14ac:dyDescent="0.3">
      <c r="A266" s="17">
        <v>255</v>
      </c>
      <c r="B266" s="58">
        <f t="shared" si="61"/>
        <v>85774.28602519643</v>
      </c>
      <c r="C266" s="59">
        <f t="shared" si="60"/>
        <v>607.56785934514141</v>
      </c>
      <c r="D266" s="60">
        <f t="shared" si="62"/>
        <v>-1153.3702253765005</v>
      </c>
      <c r="E266" s="58">
        <f t="shared" si="63"/>
        <v>85228.483659165067</v>
      </c>
      <c r="F266" s="18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3" x14ac:dyDescent="0.3">
      <c r="A267" s="17">
        <v>256</v>
      </c>
      <c r="B267" s="58">
        <f t="shared" si="61"/>
        <v>85228.483659165067</v>
      </c>
      <c r="C267" s="59">
        <f t="shared" si="60"/>
        <v>603.70175925241927</v>
      </c>
      <c r="D267" s="60">
        <f t="shared" si="62"/>
        <v>-1153.3702253765005</v>
      </c>
      <c r="E267" s="58">
        <f t="shared" si="63"/>
        <v>84678.815193040995</v>
      </c>
      <c r="F267" s="18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3" x14ac:dyDescent="0.3">
      <c r="A268" s="17">
        <v>257</v>
      </c>
      <c r="B268" s="58">
        <f t="shared" si="61"/>
        <v>84678.815193040995</v>
      </c>
      <c r="C268" s="59">
        <f t="shared" ref="C268:C283" si="64">+B268*$B$2/12</f>
        <v>599.80827428404041</v>
      </c>
      <c r="D268" s="60">
        <f t="shared" si="62"/>
        <v>-1153.3702253765005</v>
      </c>
      <c r="E268" s="58">
        <f t="shared" si="63"/>
        <v>84125.253241948521</v>
      </c>
      <c r="F268" s="1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3" x14ac:dyDescent="0.3">
      <c r="A269" s="17">
        <v>258</v>
      </c>
      <c r="B269" s="58">
        <f t="shared" ref="B269:B284" si="65">+E268</f>
        <v>84125.253241948521</v>
      </c>
      <c r="C269" s="59">
        <f t="shared" si="64"/>
        <v>595.88721046380203</v>
      </c>
      <c r="D269" s="60">
        <f t="shared" si="62"/>
        <v>-1153.3702253765005</v>
      </c>
      <c r="E269" s="58">
        <f t="shared" si="63"/>
        <v>83567.770227035828</v>
      </c>
      <c r="F269" s="18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3" x14ac:dyDescent="0.3">
      <c r="A270" s="17">
        <v>259</v>
      </c>
      <c r="B270" s="58">
        <f t="shared" si="65"/>
        <v>83567.770227035828</v>
      </c>
      <c r="C270" s="59">
        <f t="shared" si="64"/>
        <v>591.93837244150382</v>
      </c>
      <c r="D270" s="60">
        <f t="shared" ref="D270:D285" si="66">-$B$4</f>
        <v>-1153.3702253765005</v>
      </c>
      <c r="E270" s="58">
        <f t="shared" ref="E270:E285" si="67">SUM(B270:D270)</f>
        <v>83006.338374100829</v>
      </c>
      <c r="F270" s="18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3" x14ac:dyDescent="0.3">
      <c r="A271" s="17">
        <v>260</v>
      </c>
      <c r="B271" s="58">
        <f t="shared" si="65"/>
        <v>83006.338374100829</v>
      </c>
      <c r="C271" s="59">
        <f t="shared" si="64"/>
        <v>587.96156348321426</v>
      </c>
      <c r="D271" s="60">
        <f t="shared" si="66"/>
        <v>-1153.3702253765005</v>
      </c>
      <c r="E271" s="58">
        <f t="shared" si="67"/>
        <v>82440.929712207551</v>
      </c>
      <c r="F271" s="18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3" x14ac:dyDescent="0.3">
      <c r="A272" s="17">
        <v>261</v>
      </c>
      <c r="B272" s="58">
        <f t="shared" si="65"/>
        <v>82440.929712207551</v>
      </c>
      <c r="C272" s="59">
        <f t="shared" si="64"/>
        <v>583.95658546147013</v>
      </c>
      <c r="D272" s="60">
        <f t="shared" si="66"/>
        <v>-1153.3702253765005</v>
      </c>
      <c r="E272" s="58">
        <f t="shared" si="67"/>
        <v>81871.516072292521</v>
      </c>
      <c r="F272" s="1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3" x14ac:dyDescent="0.3">
      <c r="A273" s="17">
        <v>262</v>
      </c>
      <c r="B273" s="58">
        <f t="shared" si="65"/>
        <v>81871.516072292521</v>
      </c>
      <c r="C273" s="59">
        <f t="shared" si="64"/>
        <v>579.92323884540542</v>
      </c>
      <c r="D273" s="60">
        <f t="shared" si="66"/>
        <v>-1153.3702253765005</v>
      </c>
      <c r="E273" s="58">
        <f t="shared" si="67"/>
        <v>81298.069085761439</v>
      </c>
      <c r="F273" s="18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3" x14ac:dyDescent="0.3">
      <c r="A274" s="17">
        <v>263</v>
      </c>
      <c r="B274" s="58">
        <f t="shared" si="65"/>
        <v>81298.069085761439</v>
      </c>
      <c r="C274" s="59">
        <f t="shared" si="64"/>
        <v>575.8613226908102</v>
      </c>
      <c r="D274" s="60">
        <f t="shared" si="66"/>
        <v>-1153.3702253765005</v>
      </c>
      <c r="E274" s="58">
        <f t="shared" si="67"/>
        <v>80720.560183075751</v>
      </c>
      <c r="F274" s="18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3" x14ac:dyDescent="0.3">
      <c r="A275" s="17">
        <v>264</v>
      </c>
      <c r="B275" s="58">
        <f t="shared" si="65"/>
        <v>80720.560183075751</v>
      </c>
      <c r="C275" s="59">
        <f t="shared" si="64"/>
        <v>571.77063463011996</v>
      </c>
      <c r="D275" s="60">
        <f t="shared" si="66"/>
        <v>-1153.3702253765005</v>
      </c>
      <c r="E275" s="58">
        <f t="shared" si="67"/>
        <v>80138.960592329357</v>
      </c>
      <c r="F275" s="18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3" x14ac:dyDescent="0.3">
      <c r="A276" s="17">
        <v>265</v>
      </c>
      <c r="B276" s="58">
        <f t="shared" si="65"/>
        <v>80138.960592329357</v>
      </c>
      <c r="C276" s="59">
        <f t="shared" si="64"/>
        <v>567.650970862333</v>
      </c>
      <c r="D276" s="60">
        <f t="shared" si="66"/>
        <v>-1153.3702253765005</v>
      </c>
      <c r="E276" s="58">
        <f t="shared" si="67"/>
        <v>79553.241337815183</v>
      </c>
      <c r="F276" s="18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3" x14ac:dyDescent="0.3">
      <c r="A277" s="17">
        <v>266</v>
      </c>
      <c r="B277" s="58">
        <f t="shared" si="65"/>
        <v>79553.241337815183</v>
      </c>
      <c r="C277" s="59">
        <f t="shared" si="64"/>
        <v>563.50212614285761</v>
      </c>
      <c r="D277" s="60">
        <f t="shared" si="66"/>
        <v>-1153.3702253765005</v>
      </c>
      <c r="E277" s="58">
        <f t="shared" si="67"/>
        <v>78963.373238581553</v>
      </c>
      <c r="F277" s="18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3" x14ac:dyDescent="0.3">
      <c r="A278" s="17">
        <v>267</v>
      </c>
      <c r="B278" s="58">
        <f t="shared" si="65"/>
        <v>78963.373238581553</v>
      </c>
      <c r="C278" s="59">
        <f t="shared" si="64"/>
        <v>559.32389377328604</v>
      </c>
      <c r="D278" s="60">
        <f t="shared" si="66"/>
        <v>-1153.3702253765005</v>
      </c>
      <c r="E278" s="58">
        <f t="shared" si="67"/>
        <v>78369.326906978327</v>
      </c>
      <c r="F278" s="1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3" x14ac:dyDescent="0.3">
      <c r="A279" s="17">
        <v>268</v>
      </c>
      <c r="B279" s="58">
        <f t="shared" si="65"/>
        <v>78369.326906978327</v>
      </c>
      <c r="C279" s="59">
        <f t="shared" si="64"/>
        <v>555.11606559109657</v>
      </c>
      <c r="D279" s="60">
        <f t="shared" si="66"/>
        <v>-1153.3702253765005</v>
      </c>
      <c r="E279" s="58">
        <f t="shared" si="67"/>
        <v>77771.072747192928</v>
      </c>
      <c r="F279" s="18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3" x14ac:dyDescent="0.3">
      <c r="A280" s="17">
        <v>269</v>
      </c>
      <c r="B280" s="58">
        <f t="shared" si="65"/>
        <v>77771.072747192928</v>
      </c>
      <c r="C280" s="59">
        <f t="shared" si="64"/>
        <v>550.87843195928326</v>
      </c>
      <c r="D280" s="60">
        <f t="shared" si="66"/>
        <v>-1153.3702253765005</v>
      </c>
      <c r="E280" s="58">
        <f t="shared" si="67"/>
        <v>77168.580953775701</v>
      </c>
      <c r="F280" s="1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3" x14ac:dyDescent="0.3">
      <c r="A281" s="17">
        <v>270</v>
      </c>
      <c r="B281" s="58">
        <f t="shared" si="65"/>
        <v>77168.580953775701</v>
      </c>
      <c r="C281" s="59">
        <f t="shared" si="64"/>
        <v>546.61078175591126</v>
      </c>
      <c r="D281" s="60">
        <f t="shared" si="66"/>
        <v>-1153.3702253765005</v>
      </c>
      <c r="E281" s="58">
        <f t="shared" si="67"/>
        <v>76561.821510155103</v>
      </c>
      <c r="F281" s="1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3" x14ac:dyDescent="0.3">
      <c r="A282" s="17">
        <v>271</v>
      </c>
      <c r="B282" s="58">
        <f t="shared" si="65"/>
        <v>76561.821510155103</v>
      </c>
      <c r="C282" s="59">
        <f t="shared" si="64"/>
        <v>542.31290236359871</v>
      </c>
      <c r="D282" s="60">
        <f t="shared" si="66"/>
        <v>-1153.3702253765005</v>
      </c>
      <c r="E282" s="58">
        <f t="shared" si="67"/>
        <v>75950.764187142195</v>
      </c>
      <c r="F282" s="18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3" x14ac:dyDescent="0.3">
      <c r="A283" s="17">
        <v>272</v>
      </c>
      <c r="B283" s="58">
        <f t="shared" si="65"/>
        <v>75950.764187142195</v>
      </c>
      <c r="C283" s="59">
        <f t="shared" si="64"/>
        <v>537.98457965892396</v>
      </c>
      <c r="D283" s="60">
        <f t="shared" si="66"/>
        <v>-1153.3702253765005</v>
      </c>
      <c r="E283" s="58">
        <f t="shared" si="67"/>
        <v>75335.378541424609</v>
      </c>
      <c r="F283" s="18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3" x14ac:dyDescent="0.3">
      <c r="A284" s="17">
        <v>273</v>
      </c>
      <c r="B284" s="58">
        <f t="shared" si="65"/>
        <v>75335.378541424609</v>
      </c>
      <c r="C284" s="59">
        <f t="shared" ref="C284:C299" si="68">+B284*$B$2/12</f>
        <v>533.62559800175768</v>
      </c>
      <c r="D284" s="60">
        <f t="shared" si="66"/>
        <v>-1153.3702253765005</v>
      </c>
      <c r="E284" s="58">
        <f t="shared" si="67"/>
        <v>74715.63391404986</v>
      </c>
      <c r="F284" s="18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3" x14ac:dyDescent="0.3">
      <c r="A285" s="17">
        <v>274</v>
      </c>
      <c r="B285" s="58">
        <f t="shared" ref="B285:B300" si="69">+E284</f>
        <v>74715.63391404986</v>
      </c>
      <c r="C285" s="59">
        <f t="shared" si="68"/>
        <v>529.23574022451987</v>
      </c>
      <c r="D285" s="60">
        <f t="shared" si="66"/>
        <v>-1153.3702253765005</v>
      </c>
      <c r="E285" s="58">
        <f t="shared" si="67"/>
        <v>74091.499428897892</v>
      </c>
      <c r="F285" s="1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3" x14ac:dyDescent="0.3">
      <c r="A286" s="17">
        <v>275</v>
      </c>
      <c r="B286" s="58">
        <f t="shared" si="69"/>
        <v>74091.499428897892</v>
      </c>
      <c r="C286" s="59">
        <f t="shared" si="68"/>
        <v>524.8147876213601</v>
      </c>
      <c r="D286" s="60">
        <f t="shared" ref="D286:D301" si="70">-$B$4</f>
        <v>-1153.3702253765005</v>
      </c>
      <c r="E286" s="58">
        <f t="shared" ref="E286:E301" si="71">SUM(B286:D286)</f>
        <v>73462.943991142762</v>
      </c>
      <c r="F286" s="18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3" x14ac:dyDescent="0.3">
      <c r="A287" s="17">
        <v>276</v>
      </c>
      <c r="B287" s="58">
        <f t="shared" si="69"/>
        <v>73462.943991142762</v>
      </c>
      <c r="C287" s="59">
        <f t="shared" si="68"/>
        <v>520.36251993726125</v>
      </c>
      <c r="D287" s="60">
        <f t="shared" si="70"/>
        <v>-1153.3702253765005</v>
      </c>
      <c r="E287" s="58">
        <f t="shared" si="71"/>
        <v>72829.93628570353</v>
      </c>
      <c r="F287" s="18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3" x14ac:dyDescent="0.3">
      <c r="A288" s="17">
        <v>277</v>
      </c>
      <c r="B288" s="58">
        <f t="shared" si="69"/>
        <v>72829.93628570353</v>
      </c>
      <c r="C288" s="59">
        <f t="shared" si="68"/>
        <v>515.87871535706665</v>
      </c>
      <c r="D288" s="60">
        <f t="shared" si="70"/>
        <v>-1153.3702253765005</v>
      </c>
      <c r="E288" s="58">
        <f t="shared" si="71"/>
        <v>72192.444775684096</v>
      </c>
      <c r="F288" s="1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3" x14ac:dyDescent="0.3">
      <c r="A289" s="17">
        <v>278</v>
      </c>
      <c r="B289" s="58">
        <f t="shared" si="69"/>
        <v>72192.444775684096</v>
      </c>
      <c r="C289" s="59">
        <f t="shared" si="68"/>
        <v>511.36315049442902</v>
      </c>
      <c r="D289" s="60">
        <f t="shared" si="70"/>
        <v>-1153.3702253765005</v>
      </c>
      <c r="E289" s="58">
        <f t="shared" si="71"/>
        <v>71550.437700802024</v>
      </c>
      <c r="F289" s="18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3" x14ac:dyDescent="0.3">
      <c r="A290" s="17">
        <v>279</v>
      </c>
      <c r="B290" s="58">
        <f t="shared" si="69"/>
        <v>71550.437700802024</v>
      </c>
      <c r="C290" s="59">
        <f t="shared" si="68"/>
        <v>506.81560038068102</v>
      </c>
      <c r="D290" s="60">
        <f t="shared" si="70"/>
        <v>-1153.3702253765005</v>
      </c>
      <c r="E290" s="58">
        <f t="shared" si="71"/>
        <v>70903.883075806196</v>
      </c>
      <c r="F290" s="18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3" x14ac:dyDescent="0.3">
      <c r="A291" s="17">
        <v>280</v>
      </c>
      <c r="B291" s="58">
        <f t="shared" si="69"/>
        <v>70903.883075806196</v>
      </c>
      <c r="C291" s="59">
        <f t="shared" si="68"/>
        <v>502.23583845362731</v>
      </c>
      <c r="D291" s="60">
        <f t="shared" si="70"/>
        <v>-1153.3702253765005</v>
      </c>
      <c r="E291" s="58">
        <f t="shared" si="71"/>
        <v>70252.748688883323</v>
      </c>
      <c r="F291" s="18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3" x14ac:dyDescent="0.3">
      <c r="A292" s="17">
        <v>281</v>
      </c>
      <c r="B292" s="58">
        <f t="shared" si="69"/>
        <v>70252.748688883323</v>
      </c>
      <c r="C292" s="59">
        <f t="shared" si="68"/>
        <v>497.62363654625688</v>
      </c>
      <c r="D292" s="60">
        <f t="shared" si="70"/>
        <v>-1153.3702253765005</v>
      </c>
      <c r="E292" s="58">
        <f t="shared" si="71"/>
        <v>69597.002100053069</v>
      </c>
      <c r="F292" s="18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3" x14ac:dyDescent="0.3">
      <c r="A293" s="17">
        <v>282</v>
      </c>
      <c r="B293" s="58">
        <f t="shared" si="69"/>
        <v>69597.002100053069</v>
      </c>
      <c r="C293" s="59">
        <f t="shared" si="68"/>
        <v>492.97876487537593</v>
      </c>
      <c r="D293" s="60">
        <f t="shared" si="70"/>
        <v>-1153.3702253765005</v>
      </c>
      <c r="E293" s="58">
        <f t="shared" si="71"/>
        <v>68936.610639551945</v>
      </c>
      <c r="F293" s="18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3" x14ac:dyDescent="0.3">
      <c r="A294" s="17">
        <v>283</v>
      </c>
      <c r="B294" s="58">
        <f t="shared" si="69"/>
        <v>68936.610639551945</v>
      </c>
      <c r="C294" s="59">
        <f t="shared" si="68"/>
        <v>488.30099203015965</v>
      </c>
      <c r="D294" s="60">
        <f t="shared" si="70"/>
        <v>-1153.3702253765005</v>
      </c>
      <c r="E294" s="58">
        <f t="shared" si="71"/>
        <v>68271.541406205593</v>
      </c>
      <c r="F294" s="18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3" x14ac:dyDescent="0.3">
      <c r="A295" s="17">
        <v>284</v>
      </c>
      <c r="B295" s="58">
        <f t="shared" si="69"/>
        <v>68271.541406205593</v>
      </c>
      <c r="C295" s="59">
        <f t="shared" si="68"/>
        <v>483.59008496062302</v>
      </c>
      <c r="D295" s="60">
        <f t="shared" si="70"/>
        <v>-1153.3702253765005</v>
      </c>
      <c r="E295" s="58">
        <f t="shared" si="71"/>
        <v>67601.761265789712</v>
      </c>
      <c r="F295" s="18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3" x14ac:dyDescent="0.3">
      <c r="A296" s="17">
        <v>285</v>
      </c>
      <c r="B296" s="58">
        <f t="shared" si="69"/>
        <v>67601.761265789712</v>
      </c>
      <c r="C296" s="59">
        <f t="shared" si="68"/>
        <v>478.84580896601051</v>
      </c>
      <c r="D296" s="60">
        <f t="shared" si="70"/>
        <v>-1153.3702253765005</v>
      </c>
      <c r="E296" s="58">
        <f t="shared" si="71"/>
        <v>66927.236849379231</v>
      </c>
      <c r="F296" s="1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3" x14ac:dyDescent="0.3">
      <c r="A297" s="17">
        <v>286</v>
      </c>
      <c r="B297" s="58">
        <f t="shared" si="69"/>
        <v>66927.236849379231</v>
      </c>
      <c r="C297" s="59">
        <f t="shared" si="68"/>
        <v>474.06792768310294</v>
      </c>
      <c r="D297" s="60">
        <f t="shared" si="70"/>
        <v>-1153.3702253765005</v>
      </c>
      <c r="E297" s="58">
        <f t="shared" si="71"/>
        <v>66247.934551685845</v>
      </c>
      <c r="F297" s="1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3" x14ac:dyDescent="0.3">
      <c r="A298" s="17">
        <v>287</v>
      </c>
      <c r="B298" s="58">
        <f t="shared" si="69"/>
        <v>66247.934551685845</v>
      </c>
      <c r="C298" s="59">
        <f t="shared" si="68"/>
        <v>469.25620307444143</v>
      </c>
      <c r="D298" s="60">
        <f t="shared" si="70"/>
        <v>-1153.3702253765005</v>
      </c>
      <c r="E298" s="58">
        <f t="shared" si="71"/>
        <v>65563.820529383782</v>
      </c>
      <c r="F298" s="1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3" x14ac:dyDescent="0.3">
      <c r="A299" s="17">
        <v>288</v>
      </c>
      <c r="B299" s="58">
        <f t="shared" si="69"/>
        <v>65563.820529383782</v>
      </c>
      <c r="C299" s="59">
        <f t="shared" si="68"/>
        <v>464.41039541646848</v>
      </c>
      <c r="D299" s="60">
        <f t="shared" si="70"/>
        <v>-1153.3702253765005</v>
      </c>
      <c r="E299" s="58">
        <f t="shared" si="71"/>
        <v>64874.860699423756</v>
      </c>
      <c r="F299" s="18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3" x14ac:dyDescent="0.3">
      <c r="A300" s="17">
        <v>289</v>
      </c>
      <c r="B300" s="58">
        <f t="shared" si="69"/>
        <v>64874.860699423756</v>
      </c>
      <c r="C300" s="59">
        <f t="shared" ref="C300:C315" si="72">+B300*$B$2/12</f>
        <v>459.530263287585</v>
      </c>
      <c r="D300" s="60">
        <f t="shared" si="70"/>
        <v>-1153.3702253765005</v>
      </c>
      <c r="E300" s="58">
        <f t="shared" si="71"/>
        <v>64181.020737334838</v>
      </c>
      <c r="F300" s="18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3" x14ac:dyDescent="0.3">
      <c r="A301" s="17">
        <v>290</v>
      </c>
      <c r="B301" s="58">
        <f t="shared" ref="B301:B316" si="73">+E300</f>
        <v>64181.020737334838</v>
      </c>
      <c r="C301" s="59">
        <f t="shared" si="72"/>
        <v>454.6155635561218</v>
      </c>
      <c r="D301" s="60">
        <f t="shared" si="70"/>
        <v>-1153.3702253765005</v>
      </c>
      <c r="E301" s="58">
        <f t="shared" si="71"/>
        <v>63482.266075514461</v>
      </c>
      <c r="F301" s="1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3" x14ac:dyDescent="0.3">
      <c r="A302" s="17">
        <v>291</v>
      </c>
      <c r="B302" s="58">
        <f t="shared" si="73"/>
        <v>63482.266075514461</v>
      </c>
      <c r="C302" s="59">
        <f t="shared" si="72"/>
        <v>449.6660513682275</v>
      </c>
      <c r="D302" s="60">
        <f t="shared" ref="D302:D317" si="74">-$B$4</f>
        <v>-1153.3702253765005</v>
      </c>
      <c r="E302" s="58">
        <f t="shared" ref="E302:E317" si="75">SUM(B302:D302)</f>
        <v>62778.561901506189</v>
      </c>
      <c r="F302" s="18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3" x14ac:dyDescent="0.3">
      <c r="A303" s="17">
        <v>292</v>
      </c>
      <c r="B303" s="58">
        <f t="shared" si="73"/>
        <v>62778.561901506189</v>
      </c>
      <c r="C303" s="59">
        <f t="shared" si="72"/>
        <v>444.68148013566889</v>
      </c>
      <c r="D303" s="60">
        <f t="shared" si="74"/>
        <v>-1153.3702253765005</v>
      </c>
      <c r="E303" s="58">
        <f t="shared" si="75"/>
        <v>62069.873156265356</v>
      </c>
      <c r="F303" s="18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3" x14ac:dyDescent="0.3">
      <c r="A304" s="17">
        <v>293</v>
      </c>
      <c r="B304" s="58">
        <f t="shared" si="73"/>
        <v>62069.873156265356</v>
      </c>
      <c r="C304" s="59">
        <f t="shared" si="72"/>
        <v>439.66160152354632</v>
      </c>
      <c r="D304" s="60">
        <f t="shared" si="74"/>
        <v>-1153.3702253765005</v>
      </c>
      <c r="E304" s="58">
        <f t="shared" si="75"/>
        <v>61356.164532412404</v>
      </c>
      <c r="F304" s="18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3" x14ac:dyDescent="0.3">
      <c r="A305" s="17">
        <v>294</v>
      </c>
      <c r="B305" s="58">
        <f t="shared" si="73"/>
        <v>61356.164532412404</v>
      </c>
      <c r="C305" s="59">
        <f t="shared" si="72"/>
        <v>434.60616543792122</v>
      </c>
      <c r="D305" s="60">
        <f t="shared" si="74"/>
        <v>-1153.3702253765005</v>
      </c>
      <c r="E305" s="58">
        <f t="shared" si="75"/>
        <v>60637.400472473826</v>
      </c>
      <c r="F305" s="1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3" x14ac:dyDescent="0.3">
      <c r="A306" s="17">
        <v>295</v>
      </c>
      <c r="B306" s="58">
        <f t="shared" si="73"/>
        <v>60637.400472473826</v>
      </c>
      <c r="C306" s="59">
        <f t="shared" si="72"/>
        <v>429.51492001335629</v>
      </c>
      <c r="D306" s="60">
        <f t="shared" si="74"/>
        <v>-1153.3702253765005</v>
      </c>
      <c r="E306" s="58">
        <f t="shared" si="75"/>
        <v>59913.545167110678</v>
      </c>
      <c r="F306" s="18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3" x14ac:dyDescent="0.3">
      <c r="A307" s="17">
        <v>296</v>
      </c>
      <c r="B307" s="58">
        <f t="shared" si="73"/>
        <v>59913.545167110678</v>
      </c>
      <c r="C307" s="59">
        <f t="shared" si="72"/>
        <v>424.38761160036734</v>
      </c>
      <c r="D307" s="60">
        <f t="shared" si="74"/>
        <v>-1153.3702253765005</v>
      </c>
      <c r="E307" s="58">
        <f t="shared" si="75"/>
        <v>59184.562553334545</v>
      </c>
      <c r="F307" s="18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3" x14ac:dyDescent="0.3">
      <c r="A308" s="17">
        <v>297</v>
      </c>
      <c r="B308" s="58">
        <f t="shared" si="73"/>
        <v>59184.562553334545</v>
      </c>
      <c r="C308" s="59">
        <f t="shared" si="72"/>
        <v>419.22398475278641</v>
      </c>
      <c r="D308" s="60">
        <f t="shared" si="74"/>
        <v>-1153.3702253765005</v>
      </c>
      <c r="E308" s="58">
        <f t="shared" si="75"/>
        <v>58450.416312710833</v>
      </c>
      <c r="F308" s="1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3" x14ac:dyDescent="0.3">
      <c r="A309" s="17">
        <v>298</v>
      </c>
      <c r="B309" s="58">
        <f t="shared" si="73"/>
        <v>58450.416312710833</v>
      </c>
      <c r="C309" s="59">
        <f t="shared" si="72"/>
        <v>414.02378221503506</v>
      </c>
      <c r="D309" s="60">
        <f t="shared" si="74"/>
        <v>-1153.3702253765005</v>
      </c>
      <c r="E309" s="58">
        <f t="shared" si="75"/>
        <v>57711.06986954937</v>
      </c>
      <c r="F309" s="1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3" x14ac:dyDescent="0.3">
      <c r="A310" s="17">
        <v>299</v>
      </c>
      <c r="B310" s="58">
        <f t="shared" si="73"/>
        <v>57711.06986954937</v>
      </c>
      <c r="C310" s="59">
        <f t="shared" si="72"/>
        <v>408.78674490930808</v>
      </c>
      <c r="D310" s="60">
        <f t="shared" si="74"/>
        <v>-1153.3702253765005</v>
      </c>
      <c r="E310" s="58">
        <f t="shared" si="75"/>
        <v>56966.48638908218</v>
      </c>
      <c r="F310" s="18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3" x14ac:dyDescent="0.3">
      <c r="A311" s="17">
        <v>300</v>
      </c>
      <c r="B311" s="58">
        <f t="shared" si="73"/>
        <v>56966.48638908218</v>
      </c>
      <c r="C311" s="59">
        <f t="shared" si="72"/>
        <v>403.51261192266549</v>
      </c>
      <c r="D311" s="60">
        <f t="shared" si="74"/>
        <v>-1153.3702253765005</v>
      </c>
      <c r="E311" s="58">
        <f t="shared" si="75"/>
        <v>56216.628775628342</v>
      </c>
      <c r="F311" s="18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3" x14ac:dyDescent="0.3">
      <c r="A312" s="17">
        <v>301</v>
      </c>
      <c r="B312" s="58">
        <f t="shared" si="73"/>
        <v>56216.628775628342</v>
      </c>
      <c r="C312" s="59">
        <f t="shared" si="72"/>
        <v>398.20112049403411</v>
      </c>
      <c r="D312" s="60">
        <f t="shared" si="74"/>
        <v>-1153.3702253765005</v>
      </c>
      <c r="E312" s="58">
        <f t="shared" si="75"/>
        <v>55461.459670745877</v>
      </c>
      <c r="F312" s="1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3" x14ac:dyDescent="0.3">
      <c r="A313" s="17">
        <v>302</v>
      </c>
      <c r="B313" s="58">
        <f t="shared" si="73"/>
        <v>55461.459670745877</v>
      </c>
      <c r="C313" s="59">
        <f t="shared" si="72"/>
        <v>392.85200600111665</v>
      </c>
      <c r="D313" s="60">
        <f t="shared" si="74"/>
        <v>-1153.3702253765005</v>
      </c>
      <c r="E313" s="58">
        <f t="shared" si="75"/>
        <v>54700.941451370491</v>
      </c>
      <c r="F313" s="1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3" x14ac:dyDescent="0.3">
      <c r="A314" s="17">
        <v>303</v>
      </c>
      <c r="B314" s="58">
        <f t="shared" si="73"/>
        <v>54700.941451370491</v>
      </c>
      <c r="C314" s="59">
        <f t="shared" si="72"/>
        <v>387.46500194720767</v>
      </c>
      <c r="D314" s="60">
        <f t="shared" si="74"/>
        <v>-1153.3702253765005</v>
      </c>
      <c r="E314" s="58">
        <f t="shared" si="75"/>
        <v>53935.0362279412</v>
      </c>
      <c r="F314" s="18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3" x14ac:dyDescent="0.3">
      <c r="A315" s="17">
        <v>304</v>
      </c>
      <c r="B315" s="58">
        <f t="shared" si="73"/>
        <v>53935.0362279412</v>
      </c>
      <c r="C315" s="59">
        <f t="shared" si="72"/>
        <v>382.03983994791685</v>
      </c>
      <c r="D315" s="60">
        <f t="shared" si="74"/>
        <v>-1153.3702253765005</v>
      </c>
      <c r="E315" s="58">
        <f t="shared" si="75"/>
        <v>53163.705842512616</v>
      </c>
      <c r="F315" s="1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3" x14ac:dyDescent="0.3">
      <c r="A316" s="17">
        <v>305</v>
      </c>
      <c r="B316" s="58">
        <f t="shared" si="73"/>
        <v>53163.705842512616</v>
      </c>
      <c r="C316" s="59">
        <f t="shared" ref="C316:C331" si="76">+B316*$B$2/12</f>
        <v>376.57624971779774</v>
      </c>
      <c r="D316" s="60">
        <f t="shared" si="74"/>
        <v>-1153.3702253765005</v>
      </c>
      <c r="E316" s="58">
        <f t="shared" si="75"/>
        <v>52386.911866853916</v>
      </c>
      <c r="F316" s="18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3" x14ac:dyDescent="0.3">
      <c r="A317" s="17">
        <v>306</v>
      </c>
      <c r="B317" s="58">
        <f t="shared" ref="B317:B332" si="77">+E316</f>
        <v>52386.911866853916</v>
      </c>
      <c r="C317" s="59">
        <f t="shared" si="76"/>
        <v>371.0739590568819</v>
      </c>
      <c r="D317" s="60">
        <f t="shared" si="74"/>
        <v>-1153.3702253765005</v>
      </c>
      <c r="E317" s="58">
        <f t="shared" si="75"/>
        <v>51604.6156005343</v>
      </c>
      <c r="F317" s="1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3" x14ac:dyDescent="0.3">
      <c r="A318" s="17">
        <v>307</v>
      </c>
      <c r="B318" s="58">
        <f t="shared" si="77"/>
        <v>51604.6156005343</v>
      </c>
      <c r="C318" s="59">
        <f t="shared" si="76"/>
        <v>365.53269383711796</v>
      </c>
      <c r="D318" s="60">
        <f t="shared" ref="D318:D333" si="78">-$B$4</f>
        <v>-1153.3702253765005</v>
      </c>
      <c r="E318" s="58">
        <f t="shared" ref="E318:E333" si="79">SUM(B318:D318)</f>
        <v>50816.778068994914</v>
      </c>
      <c r="F318" s="1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3" x14ac:dyDescent="0.3">
      <c r="A319" s="17">
        <v>308</v>
      </c>
      <c r="B319" s="58">
        <f t="shared" si="77"/>
        <v>50816.778068994914</v>
      </c>
      <c r="C319" s="59">
        <f t="shared" si="76"/>
        <v>359.95217798871403</v>
      </c>
      <c r="D319" s="60">
        <f t="shared" si="78"/>
        <v>-1153.3702253765005</v>
      </c>
      <c r="E319" s="58">
        <f t="shared" si="79"/>
        <v>50023.360021607128</v>
      </c>
      <c r="F319" s="18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3" x14ac:dyDescent="0.3">
      <c r="A320" s="17">
        <v>309</v>
      </c>
      <c r="B320" s="58">
        <f t="shared" si="77"/>
        <v>50023.360021607128</v>
      </c>
      <c r="C320" s="59">
        <f t="shared" si="76"/>
        <v>354.33213348638384</v>
      </c>
      <c r="D320" s="60">
        <f t="shared" si="78"/>
        <v>-1153.3702253765005</v>
      </c>
      <c r="E320" s="58">
        <f t="shared" si="79"/>
        <v>49224.321929717014</v>
      </c>
      <c r="F320" s="18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3" x14ac:dyDescent="0.3">
      <c r="A321" s="17">
        <v>310</v>
      </c>
      <c r="B321" s="58">
        <f t="shared" si="77"/>
        <v>49224.321929717014</v>
      </c>
      <c r="C321" s="59">
        <f t="shared" si="76"/>
        <v>348.67228033549554</v>
      </c>
      <c r="D321" s="60">
        <f t="shared" si="78"/>
        <v>-1153.3702253765005</v>
      </c>
      <c r="E321" s="58">
        <f t="shared" si="79"/>
        <v>48419.623984676007</v>
      </c>
      <c r="F321" s="18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3" x14ac:dyDescent="0.3">
      <c r="A322" s="17">
        <v>311</v>
      </c>
      <c r="B322" s="58">
        <f t="shared" si="77"/>
        <v>48419.623984676007</v>
      </c>
      <c r="C322" s="59">
        <f t="shared" si="76"/>
        <v>342.97233655812175</v>
      </c>
      <c r="D322" s="60">
        <f t="shared" si="78"/>
        <v>-1153.3702253765005</v>
      </c>
      <c r="E322" s="58">
        <f t="shared" si="79"/>
        <v>47609.22609585763</v>
      </c>
      <c r="F322" s="18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3" x14ac:dyDescent="0.3">
      <c r="A323" s="17">
        <v>312</v>
      </c>
      <c r="B323" s="58">
        <f t="shared" si="77"/>
        <v>47609.22609585763</v>
      </c>
      <c r="C323" s="59">
        <f t="shared" si="76"/>
        <v>337.23201817899155</v>
      </c>
      <c r="D323" s="60">
        <f t="shared" si="78"/>
        <v>-1153.3702253765005</v>
      </c>
      <c r="E323" s="58">
        <f t="shared" si="79"/>
        <v>46793.08788866012</v>
      </c>
      <c r="F323" s="18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3" x14ac:dyDescent="0.3">
      <c r="A324" s="17">
        <v>313</v>
      </c>
      <c r="B324" s="58">
        <f t="shared" si="77"/>
        <v>46793.08788866012</v>
      </c>
      <c r="C324" s="59">
        <f t="shared" si="76"/>
        <v>331.45103921134256</v>
      </c>
      <c r="D324" s="60">
        <f t="shared" si="78"/>
        <v>-1153.3702253765005</v>
      </c>
      <c r="E324" s="58">
        <f t="shared" si="79"/>
        <v>45971.168702494964</v>
      </c>
      <c r="F324" s="18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3" x14ac:dyDescent="0.3">
      <c r="A325" s="17">
        <v>314</v>
      </c>
      <c r="B325" s="58">
        <f t="shared" si="77"/>
        <v>45971.168702494964</v>
      </c>
      <c r="C325" s="59">
        <f t="shared" si="76"/>
        <v>325.62911164267268</v>
      </c>
      <c r="D325" s="60">
        <f t="shared" si="78"/>
        <v>-1153.3702253765005</v>
      </c>
      <c r="E325" s="58">
        <f t="shared" si="79"/>
        <v>45143.427588761137</v>
      </c>
      <c r="F325" s="18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3" x14ac:dyDescent="0.3">
      <c r="A326" s="17">
        <v>315</v>
      </c>
      <c r="B326" s="58">
        <f t="shared" si="77"/>
        <v>45143.427588761137</v>
      </c>
      <c r="C326" s="59">
        <f t="shared" si="76"/>
        <v>319.7659454203914</v>
      </c>
      <c r="D326" s="60">
        <f t="shared" si="78"/>
        <v>-1153.3702253765005</v>
      </c>
      <c r="E326" s="58">
        <f t="shared" si="79"/>
        <v>44309.823308805026</v>
      </c>
      <c r="F326" s="18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3" x14ac:dyDescent="0.3">
      <c r="A327" s="17">
        <v>316</v>
      </c>
      <c r="B327" s="58">
        <f t="shared" si="77"/>
        <v>44309.823308805026</v>
      </c>
      <c r="C327" s="59">
        <f t="shared" si="76"/>
        <v>313.86124843736894</v>
      </c>
      <c r="D327" s="60">
        <f t="shared" si="78"/>
        <v>-1153.3702253765005</v>
      </c>
      <c r="E327" s="58">
        <f t="shared" si="79"/>
        <v>43470.314331865891</v>
      </c>
      <c r="F327" s="1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3" x14ac:dyDescent="0.3">
      <c r="A328" s="17">
        <v>317</v>
      </c>
      <c r="B328" s="58">
        <f t="shared" si="77"/>
        <v>43470.314331865891</v>
      </c>
      <c r="C328" s="59">
        <f t="shared" si="76"/>
        <v>307.91472651738343</v>
      </c>
      <c r="D328" s="60">
        <f t="shared" si="78"/>
        <v>-1153.3702253765005</v>
      </c>
      <c r="E328" s="58">
        <f t="shared" si="79"/>
        <v>42624.858833006772</v>
      </c>
      <c r="F328" s="1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3" x14ac:dyDescent="0.3">
      <c r="A329" s="17">
        <v>318</v>
      </c>
      <c r="B329" s="58">
        <f t="shared" si="77"/>
        <v>42624.858833006772</v>
      </c>
      <c r="C329" s="59">
        <f t="shared" si="76"/>
        <v>301.92608340046468</v>
      </c>
      <c r="D329" s="60">
        <f t="shared" si="78"/>
        <v>-1153.3702253765005</v>
      </c>
      <c r="E329" s="58">
        <f t="shared" si="79"/>
        <v>41773.414691030739</v>
      </c>
      <c r="F329" s="1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3" x14ac:dyDescent="0.3">
      <c r="A330" s="17">
        <v>319</v>
      </c>
      <c r="B330" s="58">
        <f t="shared" si="77"/>
        <v>41773.414691030739</v>
      </c>
      <c r="C330" s="59">
        <f t="shared" si="76"/>
        <v>295.8950207281344</v>
      </c>
      <c r="D330" s="60">
        <f t="shared" si="78"/>
        <v>-1153.3702253765005</v>
      </c>
      <c r="E330" s="58">
        <f t="shared" si="79"/>
        <v>40915.939486382376</v>
      </c>
      <c r="F330" s="1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3" x14ac:dyDescent="0.3">
      <c r="A331" s="17">
        <v>320</v>
      </c>
      <c r="B331" s="58">
        <f t="shared" si="77"/>
        <v>40915.939486382376</v>
      </c>
      <c r="C331" s="59">
        <f t="shared" si="76"/>
        <v>289.82123802854187</v>
      </c>
      <c r="D331" s="60">
        <f t="shared" si="78"/>
        <v>-1153.3702253765005</v>
      </c>
      <c r="E331" s="58">
        <f t="shared" si="79"/>
        <v>40052.390499034416</v>
      </c>
      <c r="F331" s="1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3" x14ac:dyDescent="0.3">
      <c r="A332" s="17">
        <v>321</v>
      </c>
      <c r="B332" s="58">
        <f t="shared" si="77"/>
        <v>40052.390499034416</v>
      </c>
      <c r="C332" s="59">
        <f t="shared" ref="C332:C347" si="80">+B332*$B$2/12</f>
        <v>283.70443270149377</v>
      </c>
      <c r="D332" s="60">
        <f t="shared" si="78"/>
        <v>-1153.3702253765005</v>
      </c>
      <c r="E332" s="58">
        <f t="shared" si="79"/>
        <v>39182.724706359411</v>
      </c>
      <c r="F332" s="1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3" x14ac:dyDescent="0.3">
      <c r="A333" s="17">
        <v>322</v>
      </c>
      <c r="B333" s="58">
        <f t="shared" ref="B333:B348" si="81">+E332</f>
        <v>39182.724706359411</v>
      </c>
      <c r="C333" s="59">
        <f t="shared" si="80"/>
        <v>277.54430000337919</v>
      </c>
      <c r="D333" s="60">
        <f t="shared" si="78"/>
        <v>-1153.3702253765005</v>
      </c>
      <c r="E333" s="58">
        <f t="shared" si="79"/>
        <v>38306.898780986288</v>
      </c>
      <c r="F333" s="1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3" x14ac:dyDescent="0.3">
      <c r="A334" s="17">
        <v>323</v>
      </c>
      <c r="B334" s="58">
        <f t="shared" si="81"/>
        <v>38306.898780986288</v>
      </c>
      <c r="C334" s="59">
        <f t="shared" si="80"/>
        <v>271.34053303198624</v>
      </c>
      <c r="D334" s="60">
        <f t="shared" ref="D334:D349" si="82">-$B$4</f>
        <v>-1153.3702253765005</v>
      </c>
      <c r="E334" s="58">
        <f t="shared" ref="E334:E349" si="83">SUM(B334:D334)</f>
        <v>37424.869088641775</v>
      </c>
      <c r="F334" s="1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3" x14ac:dyDescent="0.3">
      <c r="A335" s="17">
        <v>324</v>
      </c>
      <c r="B335" s="58">
        <f t="shared" si="81"/>
        <v>37424.869088641775</v>
      </c>
      <c r="C335" s="59">
        <f t="shared" si="80"/>
        <v>265.09282271121259</v>
      </c>
      <c r="D335" s="60">
        <f t="shared" si="82"/>
        <v>-1153.3702253765005</v>
      </c>
      <c r="E335" s="58">
        <f t="shared" si="83"/>
        <v>36536.591685976484</v>
      </c>
      <c r="F335" s="1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3" x14ac:dyDescent="0.3">
      <c r="A336" s="17">
        <v>325</v>
      </c>
      <c r="B336" s="58">
        <f t="shared" si="81"/>
        <v>36536.591685976484</v>
      </c>
      <c r="C336" s="59">
        <f t="shared" si="80"/>
        <v>258.80085777566677</v>
      </c>
      <c r="D336" s="60">
        <f t="shared" si="82"/>
        <v>-1153.3702253765005</v>
      </c>
      <c r="E336" s="58">
        <f t="shared" si="83"/>
        <v>35642.022318375653</v>
      </c>
      <c r="F336" s="1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3" x14ac:dyDescent="0.3">
      <c r="A337" s="17">
        <v>326</v>
      </c>
      <c r="B337" s="58">
        <f t="shared" si="81"/>
        <v>35642.022318375653</v>
      </c>
      <c r="C337" s="59">
        <f t="shared" si="80"/>
        <v>252.4643247551609</v>
      </c>
      <c r="D337" s="60">
        <f t="shared" si="82"/>
        <v>-1153.3702253765005</v>
      </c>
      <c r="E337" s="58">
        <f t="shared" si="83"/>
        <v>34741.116417754311</v>
      </c>
      <c r="F337" s="1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3" x14ac:dyDescent="0.3">
      <c r="A338" s="17">
        <v>327</v>
      </c>
      <c r="B338" s="58">
        <f t="shared" si="81"/>
        <v>34741.116417754311</v>
      </c>
      <c r="C338" s="59">
        <f t="shared" si="80"/>
        <v>246.08290795909306</v>
      </c>
      <c r="D338" s="60">
        <f t="shared" si="82"/>
        <v>-1153.3702253765005</v>
      </c>
      <c r="E338" s="58">
        <f t="shared" si="83"/>
        <v>33833.829100336901</v>
      </c>
      <c r="F338" s="1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3" x14ac:dyDescent="0.3">
      <c r="A339" s="17">
        <v>328</v>
      </c>
      <c r="B339" s="58">
        <f t="shared" si="81"/>
        <v>33833.829100336901</v>
      </c>
      <c r="C339" s="59">
        <f t="shared" si="80"/>
        <v>239.65628946071976</v>
      </c>
      <c r="D339" s="60">
        <f t="shared" si="82"/>
        <v>-1153.3702253765005</v>
      </c>
      <c r="E339" s="58">
        <f t="shared" si="83"/>
        <v>32920.11516442112</v>
      </c>
      <c r="F339" s="1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3" x14ac:dyDescent="0.3">
      <c r="A340" s="17">
        <v>329</v>
      </c>
      <c r="B340" s="58">
        <f t="shared" si="81"/>
        <v>32920.11516442112</v>
      </c>
      <c r="C340" s="59">
        <f t="shared" si="80"/>
        <v>233.18414908131629</v>
      </c>
      <c r="D340" s="60">
        <f t="shared" si="82"/>
        <v>-1153.3702253765005</v>
      </c>
      <c r="E340" s="58">
        <f t="shared" si="83"/>
        <v>31999.929088125937</v>
      </c>
      <c r="F340" s="1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3" x14ac:dyDescent="0.3">
      <c r="A341" s="17">
        <v>330</v>
      </c>
      <c r="B341" s="58">
        <f t="shared" si="81"/>
        <v>31999.929088125937</v>
      </c>
      <c r="C341" s="59">
        <f t="shared" si="80"/>
        <v>226.66616437422542</v>
      </c>
      <c r="D341" s="60">
        <f t="shared" si="82"/>
        <v>-1153.3702253765005</v>
      </c>
      <c r="E341" s="58">
        <f t="shared" si="83"/>
        <v>31073.225027123663</v>
      </c>
      <c r="F341" s="1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3" x14ac:dyDescent="0.3">
      <c r="A342" s="17">
        <v>331</v>
      </c>
      <c r="B342" s="58">
        <f t="shared" si="81"/>
        <v>31073.225027123663</v>
      </c>
      <c r="C342" s="59">
        <f t="shared" si="80"/>
        <v>220.10201060879263</v>
      </c>
      <c r="D342" s="60">
        <f t="shared" si="82"/>
        <v>-1153.3702253765005</v>
      </c>
      <c r="E342" s="58">
        <f t="shared" si="83"/>
        <v>30139.956812355955</v>
      </c>
      <c r="F342" s="1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3" x14ac:dyDescent="0.3">
      <c r="A343" s="17">
        <v>332</v>
      </c>
      <c r="B343" s="58">
        <f t="shared" si="81"/>
        <v>30139.956812355955</v>
      </c>
      <c r="C343" s="59">
        <f t="shared" si="80"/>
        <v>213.49136075418804</v>
      </c>
      <c r="D343" s="60">
        <f t="shared" si="82"/>
        <v>-1153.3702253765005</v>
      </c>
      <c r="E343" s="58">
        <f t="shared" si="83"/>
        <v>29200.077947733644</v>
      </c>
      <c r="F343" s="1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3" x14ac:dyDescent="0.3">
      <c r="A344" s="17">
        <v>333</v>
      </c>
      <c r="B344" s="58">
        <f t="shared" si="81"/>
        <v>29200.077947733644</v>
      </c>
      <c r="C344" s="59">
        <f t="shared" si="80"/>
        <v>206.83388546311332</v>
      </c>
      <c r="D344" s="60">
        <f t="shared" si="82"/>
        <v>-1153.3702253765005</v>
      </c>
      <c r="E344" s="58">
        <f t="shared" si="83"/>
        <v>28253.541607820258</v>
      </c>
      <c r="F344" s="1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3" x14ac:dyDescent="0.3">
      <c r="A345" s="17">
        <v>334</v>
      </c>
      <c r="B345" s="58">
        <f t="shared" si="81"/>
        <v>28253.541607820258</v>
      </c>
      <c r="C345" s="59">
        <f t="shared" si="80"/>
        <v>200.12925305539352</v>
      </c>
      <c r="D345" s="60">
        <f t="shared" si="82"/>
        <v>-1153.3702253765005</v>
      </c>
      <c r="E345" s="58">
        <f t="shared" si="83"/>
        <v>27300.300635499152</v>
      </c>
      <c r="F345" s="1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3" x14ac:dyDescent="0.3">
      <c r="A346" s="17">
        <v>335</v>
      </c>
      <c r="B346" s="58">
        <f t="shared" si="81"/>
        <v>27300.300635499152</v>
      </c>
      <c r="C346" s="59">
        <f t="shared" si="80"/>
        <v>193.37712950145234</v>
      </c>
      <c r="D346" s="60">
        <f t="shared" si="82"/>
        <v>-1153.3702253765005</v>
      </c>
      <c r="E346" s="58">
        <f t="shared" si="83"/>
        <v>26340.307539624104</v>
      </c>
      <c r="F346" s="1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3" x14ac:dyDescent="0.3">
      <c r="A347" s="17">
        <v>336</v>
      </c>
      <c r="B347" s="58">
        <f t="shared" si="81"/>
        <v>26340.307539624104</v>
      </c>
      <c r="C347" s="59">
        <f t="shared" si="80"/>
        <v>186.57717840567076</v>
      </c>
      <c r="D347" s="60">
        <f t="shared" si="82"/>
        <v>-1153.3702253765005</v>
      </c>
      <c r="E347" s="58">
        <f t="shared" si="83"/>
        <v>25373.514492653274</v>
      </c>
      <c r="F347" s="1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3" x14ac:dyDescent="0.3">
      <c r="A348" s="17">
        <v>337</v>
      </c>
      <c r="B348" s="58">
        <f t="shared" si="81"/>
        <v>25373.514492653274</v>
      </c>
      <c r="C348" s="59">
        <f t="shared" ref="C348:C363" si="84">+B348*$B$2/12</f>
        <v>179.72906098962736</v>
      </c>
      <c r="D348" s="60">
        <f t="shared" si="82"/>
        <v>-1153.3702253765005</v>
      </c>
      <c r="E348" s="58">
        <f t="shared" si="83"/>
        <v>24399.8733282664</v>
      </c>
      <c r="F348" s="1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3" x14ac:dyDescent="0.3">
      <c r="A349" s="17">
        <v>338</v>
      </c>
      <c r="B349" s="58">
        <f t="shared" ref="B349:B364" si="85">+E348</f>
        <v>24399.8733282664</v>
      </c>
      <c r="C349" s="59">
        <f t="shared" si="84"/>
        <v>172.83243607522036</v>
      </c>
      <c r="D349" s="60">
        <f t="shared" si="82"/>
        <v>-1153.3702253765005</v>
      </c>
      <c r="E349" s="58">
        <f t="shared" si="83"/>
        <v>23419.335538965119</v>
      </c>
      <c r="F349" s="1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3" x14ac:dyDescent="0.3">
      <c r="A350" s="17">
        <v>339</v>
      </c>
      <c r="B350" s="58">
        <f t="shared" si="85"/>
        <v>23419.335538965119</v>
      </c>
      <c r="C350" s="59">
        <f t="shared" si="84"/>
        <v>165.88696006766961</v>
      </c>
      <c r="D350" s="60">
        <f t="shared" ref="D350:D365" si="86">-$B$4</f>
        <v>-1153.3702253765005</v>
      </c>
      <c r="E350" s="58">
        <f t="shared" ref="E350:E365" si="87">SUM(B350:D350)</f>
        <v>22431.852273656288</v>
      </c>
      <c r="F350" s="1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3" x14ac:dyDescent="0.3">
      <c r="A351" s="17">
        <v>340</v>
      </c>
      <c r="B351" s="58">
        <f t="shared" si="85"/>
        <v>22431.852273656288</v>
      </c>
      <c r="C351" s="59">
        <f t="shared" si="84"/>
        <v>158.89228693839871</v>
      </c>
      <c r="D351" s="60">
        <f t="shared" si="86"/>
        <v>-1153.3702253765005</v>
      </c>
      <c r="E351" s="58">
        <f t="shared" si="87"/>
        <v>21437.374335218188</v>
      </c>
      <c r="F351" s="1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3" x14ac:dyDescent="0.3">
      <c r="A352" s="17">
        <v>341</v>
      </c>
      <c r="B352" s="58">
        <f t="shared" si="85"/>
        <v>21437.374335218188</v>
      </c>
      <c r="C352" s="59">
        <f t="shared" si="84"/>
        <v>151.84806820779551</v>
      </c>
      <c r="D352" s="60">
        <f t="shared" si="86"/>
        <v>-1153.3702253765005</v>
      </c>
      <c r="E352" s="58">
        <f t="shared" si="87"/>
        <v>20435.852178049485</v>
      </c>
      <c r="F352" s="1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3" x14ac:dyDescent="0.3">
      <c r="A353" s="17">
        <v>342</v>
      </c>
      <c r="B353" s="58">
        <f t="shared" si="85"/>
        <v>20435.852178049485</v>
      </c>
      <c r="C353" s="59">
        <f t="shared" si="84"/>
        <v>144.75395292785052</v>
      </c>
      <c r="D353" s="60">
        <f t="shared" si="86"/>
        <v>-1153.3702253765005</v>
      </c>
      <c r="E353" s="58">
        <f t="shared" si="87"/>
        <v>19427.235905600835</v>
      </c>
      <c r="F353" s="1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3" x14ac:dyDescent="0.3">
      <c r="A354" s="17">
        <v>343</v>
      </c>
      <c r="B354" s="58">
        <f t="shared" si="85"/>
        <v>19427.235905600835</v>
      </c>
      <c r="C354" s="59">
        <f t="shared" si="84"/>
        <v>137.6095876646726</v>
      </c>
      <c r="D354" s="60">
        <f t="shared" si="86"/>
        <v>-1153.3702253765005</v>
      </c>
      <c r="E354" s="58">
        <f t="shared" si="87"/>
        <v>18411.475267889007</v>
      </c>
      <c r="F354" s="1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3" x14ac:dyDescent="0.3">
      <c r="A355" s="17">
        <v>344</v>
      </c>
      <c r="B355" s="58">
        <f t="shared" si="85"/>
        <v>18411.475267889007</v>
      </c>
      <c r="C355" s="59">
        <f t="shared" si="84"/>
        <v>130.41461648088048</v>
      </c>
      <c r="D355" s="60">
        <f t="shared" si="86"/>
        <v>-1153.3702253765005</v>
      </c>
      <c r="E355" s="58">
        <f t="shared" si="87"/>
        <v>17388.519658993388</v>
      </c>
      <c r="F355" s="1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3" x14ac:dyDescent="0.3">
      <c r="A356" s="17">
        <v>345</v>
      </c>
      <c r="B356" s="62">
        <f t="shared" si="85"/>
        <v>17388.519658993388</v>
      </c>
      <c r="C356" s="63">
        <f t="shared" si="84"/>
        <v>123.16868091786984</v>
      </c>
      <c r="D356" s="64">
        <f t="shared" si="86"/>
        <v>-1153.3702253765005</v>
      </c>
      <c r="E356" s="62">
        <f t="shared" si="87"/>
        <v>16358.318114534755</v>
      </c>
      <c r="F356" s="16"/>
    </row>
    <row r="357" spans="1:22" ht="13" x14ac:dyDescent="0.3">
      <c r="A357" s="17">
        <v>346</v>
      </c>
      <c r="B357" s="62">
        <f t="shared" si="85"/>
        <v>16358.318114534755</v>
      </c>
      <c r="C357" s="63">
        <f t="shared" si="84"/>
        <v>115.87141997795453</v>
      </c>
      <c r="D357" s="64">
        <f t="shared" si="86"/>
        <v>-1153.3702253765005</v>
      </c>
      <c r="E357" s="62">
        <f t="shared" si="87"/>
        <v>15320.819309136208</v>
      </c>
      <c r="F357" s="16"/>
    </row>
    <row r="358" spans="1:22" ht="13" x14ac:dyDescent="0.3">
      <c r="A358" s="17">
        <v>347</v>
      </c>
      <c r="B358" s="62">
        <f t="shared" si="85"/>
        <v>15320.819309136208</v>
      </c>
      <c r="C358" s="63">
        <f t="shared" si="84"/>
        <v>108.52247010638149</v>
      </c>
      <c r="D358" s="64">
        <f t="shared" si="86"/>
        <v>-1153.3702253765005</v>
      </c>
      <c r="E358" s="62">
        <f t="shared" si="87"/>
        <v>14275.971553866089</v>
      </c>
      <c r="F358" s="16"/>
    </row>
    <row r="359" spans="1:22" ht="13" x14ac:dyDescent="0.3">
      <c r="A359" s="17">
        <v>348</v>
      </c>
      <c r="B359" s="62">
        <f t="shared" si="85"/>
        <v>14275.971553866089</v>
      </c>
      <c r="C359" s="63">
        <f t="shared" si="84"/>
        <v>101.12146517321814</v>
      </c>
      <c r="D359" s="64">
        <f t="shared" si="86"/>
        <v>-1153.3702253765005</v>
      </c>
      <c r="E359" s="62">
        <f t="shared" si="87"/>
        <v>13223.722793662808</v>
      </c>
      <c r="F359" s="16"/>
    </row>
    <row r="360" spans="1:22" ht="13" x14ac:dyDescent="0.3">
      <c r="A360" s="17">
        <v>349</v>
      </c>
      <c r="B360" s="62">
        <f t="shared" si="85"/>
        <v>13223.722793662808</v>
      </c>
      <c r="C360" s="63">
        <f t="shared" si="84"/>
        <v>93.668036455111562</v>
      </c>
      <c r="D360" s="64">
        <f t="shared" si="86"/>
        <v>-1153.3702253765005</v>
      </c>
      <c r="E360" s="62">
        <f t="shared" si="87"/>
        <v>12164.020604741419</v>
      </c>
      <c r="F360" s="16"/>
    </row>
    <row r="361" spans="1:22" ht="13" x14ac:dyDescent="0.3">
      <c r="A361" s="17">
        <v>350</v>
      </c>
      <c r="B361" s="62">
        <f t="shared" si="85"/>
        <v>12164.020604741419</v>
      </c>
      <c r="C361" s="63">
        <f t="shared" si="84"/>
        <v>86.161812616918397</v>
      </c>
      <c r="D361" s="64">
        <f t="shared" si="86"/>
        <v>-1153.3702253765005</v>
      </c>
      <c r="E361" s="62">
        <f t="shared" si="87"/>
        <v>11096.812191981837</v>
      </c>
      <c r="F361" s="16"/>
    </row>
    <row r="362" spans="1:22" ht="13" x14ac:dyDescent="0.3">
      <c r="A362" s="17">
        <v>351</v>
      </c>
      <c r="B362" s="62">
        <f t="shared" si="85"/>
        <v>11096.812191981837</v>
      </c>
      <c r="C362" s="63">
        <f t="shared" si="84"/>
        <v>78.602419693204681</v>
      </c>
      <c r="D362" s="64">
        <f t="shared" si="86"/>
        <v>-1153.3702253765005</v>
      </c>
      <c r="E362" s="62">
        <f t="shared" si="87"/>
        <v>10022.044386298541</v>
      </c>
      <c r="F362" s="16"/>
    </row>
    <row r="363" spans="1:22" ht="13" x14ac:dyDescent="0.3">
      <c r="A363" s="17">
        <v>352</v>
      </c>
      <c r="B363" s="62">
        <f t="shared" si="85"/>
        <v>10022.044386298541</v>
      </c>
      <c r="C363" s="63">
        <f t="shared" si="84"/>
        <v>70.989481069614669</v>
      </c>
      <c r="D363" s="64">
        <f t="shared" si="86"/>
        <v>-1153.3702253765005</v>
      </c>
      <c r="E363" s="62">
        <f t="shared" si="87"/>
        <v>8939.6636419916558</v>
      </c>
      <c r="F363" s="16"/>
    </row>
    <row r="364" spans="1:22" ht="13" x14ac:dyDescent="0.3">
      <c r="A364" s="17">
        <v>353</v>
      </c>
      <c r="B364" s="62">
        <f t="shared" si="85"/>
        <v>8939.6636419916558</v>
      </c>
      <c r="C364" s="63">
        <f t="shared" ref="C364:C371" si="88">+B364*$B$2/12</f>
        <v>63.322617464107566</v>
      </c>
      <c r="D364" s="64">
        <f t="shared" si="86"/>
        <v>-1153.3702253765005</v>
      </c>
      <c r="E364" s="62">
        <f t="shared" si="87"/>
        <v>7849.616034079263</v>
      </c>
      <c r="F364" s="16"/>
    </row>
    <row r="365" spans="1:22" ht="13" x14ac:dyDescent="0.3">
      <c r="A365" s="17">
        <v>354</v>
      </c>
      <c r="B365" s="62">
        <f t="shared" ref="B365:B371" si="89">+E364</f>
        <v>7849.616034079263</v>
      </c>
      <c r="C365" s="63">
        <f t="shared" si="88"/>
        <v>55.601446908061455</v>
      </c>
      <c r="D365" s="64">
        <f t="shared" si="86"/>
        <v>-1153.3702253765005</v>
      </c>
      <c r="E365" s="62">
        <f t="shared" si="87"/>
        <v>6751.8472556108236</v>
      </c>
      <c r="F365" s="16"/>
    </row>
    <row r="366" spans="1:22" ht="13" x14ac:dyDescent="0.3">
      <c r="A366" s="17">
        <v>355</v>
      </c>
      <c r="B366" s="62">
        <f t="shared" si="89"/>
        <v>6751.8472556108236</v>
      </c>
      <c r="C366" s="63">
        <f t="shared" si="88"/>
        <v>47.825584727243331</v>
      </c>
      <c r="D366" s="64">
        <f t="shared" ref="D366:D371" si="90">-$B$4</f>
        <v>-1153.3702253765005</v>
      </c>
      <c r="E366" s="62">
        <f t="shared" ref="E366:E371" si="91">SUM(B366:D366)</f>
        <v>5646.3026149615662</v>
      </c>
      <c r="F366" s="16"/>
    </row>
    <row r="367" spans="1:22" ht="13" x14ac:dyDescent="0.3">
      <c r="A367" s="17">
        <v>356</v>
      </c>
      <c r="B367" s="62">
        <f t="shared" si="89"/>
        <v>5646.3026149615662</v>
      </c>
      <c r="C367" s="63">
        <f t="shared" si="88"/>
        <v>39.994643522644431</v>
      </c>
      <c r="D367" s="64">
        <f t="shared" si="90"/>
        <v>-1153.3702253765005</v>
      </c>
      <c r="E367" s="62">
        <f t="shared" si="91"/>
        <v>4532.9270331077105</v>
      </c>
      <c r="F367" s="16"/>
    </row>
    <row r="368" spans="1:22" ht="13" x14ac:dyDescent="0.3">
      <c r="A368" s="17">
        <v>357</v>
      </c>
      <c r="B368" s="62">
        <f t="shared" si="89"/>
        <v>4532.9270331077105</v>
      </c>
      <c r="C368" s="63">
        <f t="shared" si="88"/>
        <v>32.108233151179618</v>
      </c>
      <c r="D368" s="64">
        <f t="shared" si="90"/>
        <v>-1153.3702253765005</v>
      </c>
      <c r="E368" s="62">
        <f t="shared" si="91"/>
        <v>3411.6650408823898</v>
      </c>
      <c r="F368" s="16"/>
    </row>
    <row r="369" spans="1:6" ht="13" x14ac:dyDescent="0.3">
      <c r="A369" s="17">
        <v>358</v>
      </c>
      <c r="B369" s="62">
        <f t="shared" si="89"/>
        <v>3411.6650408823898</v>
      </c>
      <c r="C369" s="63">
        <f t="shared" si="88"/>
        <v>24.165960706250264</v>
      </c>
      <c r="D369" s="64">
        <f t="shared" si="90"/>
        <v>-1153.3702253765005</v>
      </c>
      <c r="E369" s="62">
        <f t="shared" si="91"/>
        <v>2282.4607762121395</v>
      </c>
      <c r="F369" s="16"/>
    </row>
    <row r="370" spans="1:6" ht="13" x14ac:dyDescent="0.3">
      <c r="A370" s="17">
        <v>359</v>
      </c>
      <c r="B370" s="62">
        <f t="shared" si="89"/>
        <v>2282.4607762121395</v>
      </c>
      <c r="C370" s="63">
        <f t="shared" si="88"/>
        <v>16.167430498169324</v>
      </c>
      <c r="D370" s="64">
        <f t="shared" si="90"/>
        <v>-1153.3702253765005</v>
      </c>
      <c r="E370" s="62">
        <f t="shared" si="91"/>
        <v>1145.2579813338084</v>
      </c>
      <c r="F370" s="16"/>
    </row>
    <row r="371" spans="1:6" ht="13" x14ac:dyDescent="0.3">
      <c r="A371" s="17">
        <v>360</v>
      </c>
      <c r="B371" s="62">
        <f t="shared" si="89"/>
        <v>1145.2579813338084</v>
      </c>
      <c r="C371" s="63">
        <f t="shared" si="88"/>
        <v>8.1122440344478104</v>
      </c>
      <c r="D371" s="64">
        <f t="shared" si="90"/>
        <v>-1153.3702253765005</v>
      </c>
      <c r="E371" s="62">
        <f t="shared" si="91"/>
        <v>-8.2443420978961512E-9</v>
      </c>
      <c r="F371" s="16"/>
    </row>
    <row r="372" spans="1:6" x14ac:dyDescent="0.25">
      <c r="B372" s="23"/>
      <c r="C372" s="15"/>
      <c r="D372" s="30"/>
      <c r="E372" s="23"/>
    </row>
    <row r="373" spans="1:6" x14ac:dyDescent="0.25">
      <c r="B373" s="23"/>
      <c r="C373" s="15"/>
      <c r="D373" s="30"/>
      <c r="E373" s="23"/>
    </row>
    <row r="374" spans="1:6" x14ac:dyDescent="0.25">
      <c r="B374" s="23"/>
      <c r="C374" s="15"/>
      <c r="D374" s="15"/>
      <c r="E374" s="23"/>
    </row>
    <row r="375" spans="1:6" x14ac:dyDescent="0.25">
      <c r="B375" s="23"/>
      <c r="C375" s="15"/>
      <c r="D375" s="15"/>
      <c r="E375" s="23"/>
    </row>
    <row r="376" spans="1:6" x14ac:dyDescent="0.25">
      <c r="B376" s="23"/>
      <c r="C376" s="15"/>
      <c r="D376" s="15"/>
      <c r="E376" s="23"/>
    </row>
    <row r="377" spans="1:6" x14ac:dyDescent="0.25">
      <c r="B377" s="23"/>
      <c r="C377" s="15"/>
      <c r="D377" s="15"/>
      <c r="E377" s="23"/>
    </row>
    <row r="378" spans="1:6" x14ac:dyDescent="0.25">
      <c r="B378" s="23"/>
      <c r="C378" s="15"/>
      <c r="D378" s="15"/>
      <c r="E378" s="23"/>
    </row>
    <row r="379" spans="1:6" x14ac:dyDescent="0.25">
      <c r="B379" s="23"/>
      <c r="C379" s="15"/>
      <c r="D379" s="15"/>
      <c r="E379" s="23"/>
    </row>
    <row r="380" spans="1:6" x14ac:dyDescent="0.25">
      <c r="B380" s="23"/>
      <c r="C380" s="15"/>
      <c r="D380" s="15"/>
      <c r="E380" s="23"/>
    </row>
    <row r="381" spans="1:6" x14ac:dyDescent="0.25">
      <c r="B381" s="23"/>
      <c r="C381" s="15"/>
      <c r="D381" s="15"/>
      <c r="E381" s="23"/>
    </row>
    <row r="382" spans="1:6" x14ac:dyDescent="0.25">
      <c r="B382" s="23"/>
      <c r="C382" s="15"/>
      <c r="D382" s="15"/>
      <c r="E382" s="23"/>
    </row>
    <row r="383" spans="1:6" x14ac:dyDescent="0.25">
      <c r="B383" s="23"/>
      <c r="C383" s="15"/>
      <c r="D383" s="15"/>
      <c r="E383" s="23"/>
    </row>
    <row r="384" spans="1:6" x14ac:dyDescent="0.25">
      <c r="B384" s="23"/>
      <c r="C384" s="15"/>
      <c r="D384" s="15"/>
      <c r="E384" s="23"/>
    </row>
    <row r="385" spans="2:5" x14ac:dyDescent="0.25">
      <c r="B385" s="23"/>
      <c r="C385" s="15"/>
      <c r="D385" s="15"/>
      <c r="E385" s="23"/>
    </row>
    <row r="386" spans="2:5" x14ac:dyDescent="0.25">
      <c r="B386" s="23"/>
      <c r="C386" s="15"/>
      <c r="D386" s="15"/>
      <c r="E386" s="23"/>
    </row>
    <row r="387" spans="2:5" x14ac:dyDescent="0.25">
      <c r="B387" s="23"/>
      <c r="C387" s="15"/>
      <c r="D387" s="15"/>
      <c r="E387" s="23"/>
    </row>
    <row r="388" spans="2:5" x14ac:dyDescent="0.25">
      <c r="B388" s="23"/>
      <c r="C388" s="15"/>
      <c r="D388" s="15"/>
      <c r="E388" s="23"/>
    </row>
    <row r="389" spans="2:5" x14ac:dyDescent="0.25">
      <c r="B389" s="23"/>
      <c r="C389" s="15"/>
      <c r="D389" s="15"/>
      <c r="E389" s="23"/>
    </row>
    <row r="390" spans="2:5" x14ac:dyDescent="0.25">
      <c r="B390" s="23"/>
      <c r="C390" s="15"/>
      <c r="D390" s="15"/>
      <c r="E390" s="23"/>
    </row>
    <row r="391" spans="2:5" x14ac:dyDescent="0.25">
      <c r="B391" s="23"/>
      <c r="C391" s="15"/>
      <c r="D391" s="15"/>
      <c r="E391" s="23"/>
    </row>
    <row r="392" spans="2:5" x14ac:dyDescent="0.25">
      <c r="B392" s="23"/>
      <c r="C392" s="15"/>
      <c r="D392" s="15"/>
      <c r="E392" s="23"/>
    </row>
    <row r="393" spans="2:5" x14ac:dyDescent="0.25">
      <c r="B393" s="23"/>
      <c r="C393" s="15"/>
      <c r="D393" s="15"/>
      <c r="E393" s="23"/>
    </row>
    <row r="394" spans="2:5" x14ac:dyDescent="0.25">
      <c r="B394" s="23"/>
      <c r="C394" s="15"/>
      <c r="D394" s="15"/>
      <c r="E394" s="23"/>
    </row>
    <row r="395" spans="2:5" x14ac:dyDescent="0.25">
      <c r="B395" s="23"/>
      <c r="C395" s="15"/>
      <c r="D395" s="15"/>
      <c r="E395" s="23"/>
    </row>
    <row r="396" spans="2:5" x14ac:dyDescent="0.25">
      <c r="B396" s="23"/>
      <c r="C396" s="15"/>
      <c r="D396" s="15"/>
      <c r="E396" s="23"/>
    </row>
    <row r="397" spans="2:5" x14ac:dyDescent="0.25">
      <c r="B397" s="23"/>
      <c r="C397" s="15"/>
      <c r="D397" s="15"/>
      <c r="E397" s="23"/>
    </row>
    <row r="398" spans="2:5" x14ac:dyDescent="0.25">
      <c r="B398" s="23"/>
      <c r="C398" s="15"/>
      <c r="D398" s="15"/>
      <c r="E398" s="23"/>
    </row>
    <row r="399" spans="2:5" x14ac:dyDescent="0.25">
      <c r="B399" s="23"/>
      <c r="C399" s="15"/>
      <c r="D399" s="15"/>
      <c r="E399" s="23"/>
    </row>
    <row r="400" spans="2:5" x14ac:dyDescent="0.25">
      <c r="B400" s="23"/>
      <c r="C400" s="15"/>
      <c r="D400" s="15"/>
      <c r="E400" s="23"/>
    </row>
    <row r="401" spans="2:5" x14ac:dyDescent="0.25">
      <c r="B401" s="23"/>
      <c r="C401" s="15"/>
      <c r="D401" s="15"/>
      <c r="E401" s="23"/>
    </row>
    <row r="402" spans="2:5" x14ac:dyDescent="0.25">
      <c r="B402" s="23"/>
      <c r="C402" s="15"/>
      <c r="D402" s="15"/>
      <c r="E402" s="23"/>
    </row>
    <row r="403" spans="2:5" x14ac:dyDescent="0.25">
      <c r="B403" s="23"/>
      <c r="C403" s="15"/>
      <c r="D403" s="15"/>
      <c r="E403" s="23"/>
    </row>
    <row r="404" spans="2:5" x14ac:dyDescent="0.25">
      <c r="B404" s="23"/>
      <c r="C404" s="15"/>
      <c r="D404" s="15"/>
      <c r="E404" s="23"/>
    </row>
    <row r="405" spans="2:5" x14ac:dyDescent="0.25">
      <c r="B405" s="23"/>
      <c r="C405" s="15"/>
      <c r="D405" s="15"/>
      <c r="E405" s="23"/>
    </row>
    <row r="406" spans="2:5" x14ac:dyDescent="0.25">
      <c r="B406" s="23"/>
      <c r="C406" s="15"/>
      <c r="D406" s="15"/>
      <c r="E406" s="23"/>
    </row>
    <row r="407" spans="2:5" x14ac:dyDescent="0.25">
      <c r="B407" s="23"/>
      <c r="C407" s="15"/>
      <c r="D407" s="15"/>
      <c r="E407" s="23"/>
    </row>
    <row r="408" spans="2:5" x14ac:dyDescent="0.25">
      <c r="B408" s="23"/>
      <c r="C408" s="15"/>
      <c r="D408" s="15"/>
      <c r="E408" s="23"/>
    </row>
    <row r="409" spans="2:5" x14ac:dyDescent="0.25">
      <c r="B409" s="23"/>
      <c r="C409" s="15"/>
      <c r="D409" s="15"/>
      <c r="E409" s="23"/>
    </row>
    <row r="410" spans="2:5" x14ac:dyDescent="0.25">
      <c r="B410" s="23"/>
      <c r="C410" s="15"/>
      <c r="D410" s="15"/>
      <c r="E410" s="23"/>
    </row>
    <row r="411" spans="2:5" x14ac:dyDescent="0.25">
      <c r="B411" s="23"/>
      <c r="C411" s="15"/>
      <c r="D411" s="15"/>
      <c r="E411" s="23"/>
    </row>
    <row r="412" spans="2:5" x14ac:dyDescent="0.25">
      <c r="C412" s="15"/>
      <c r="D412" s="15"/>
      <c r="E412" s="23"/>
    </row>
    <row r="413" spans="2:5" x14ac:dyDescent="0.25">
      <c r="C413" s="15"/>
      <c r="D413" s="15"/>
      <c r="E413" s="23"/>
    </row>
    <row r="414" spans="2:5" x14ac:dyDescent="0.25">
      <c r="C414" s="15"/>
      <c r="D414" s="15"/>
      <c r="E414" s="23"/>
    </row>
    <row r="415" spans="2:5" x14ac:dyDescent="0.25">
      <c r="C415" s="15"/>
      <c r="D415" s="15"/>
      <c r="E415" s="23"/>
    </row>
    <row r="416" spans="2:5" x14ac:dyDescent="0.25">
      <c r="C416" s="15"/>
      <c r="D416" s="15"/>
      <c r="E416" s="23"/>
    </row>
    <row r="417" spans="3:5" x14ac:dyDescent="0.25">
      <c r="C417" s="15"/>
      <c r="D417" s="15"/>
      <c r="E417" s="23"/>
    </row>
    <row r="418" spans="3:5" x14ac:dyDescent="0.25">
      <c r="C418" s="15"/>
      <c r="D418" s="15"/>
      <c r="E418" s="23"/>
    </row>
    <row r="419" spans="3:5" x14ac:dyDescent="0.25">
      <c r="C419" s="15"/>
      <c r="D419" s="15"/>
      <c r="E419" s="23"/>
    </row>
    <row r="420" spans="3:5" x14ac:dyDescent="0.25">
      <c r="C420" s="15"/>
      <c r="D420" s="15"/>
      <c r="E420" s="23"/>
    </row>
    <row r="421" spans="3:5" x14ac:dyDescent="0.25">
      <c r="C421" s="15"/>
      <c r="D421" s="15"/>
      <c r="E421" s="23"/>
    </row>
    <row r="422" spans="3:5" x14ac:dyDescent="0.25">
      <c r="C422" s="15"/>
      <c r="D422" s="15"/>
      <c r="E422" s="23"/>
    </row>
    <row r="423" spans="3:5" x14ac:dyDescent="0.25">
      <c r="C423" s="15"/>
      <c r="D423" s="15"/>
      <c r="E423" s="23"/>
    </row>
    <row r="424" spans="3:5" x14ac:dyDescent="0.25">
      <c r="C424" s="15"/>
      <c r="D424" s="15"/>
      <c r="E424" s="23"/>
    </row>
    <row r="425" spans="3:5" x14ac:dyDescent="0.25">
      <c r="C425" s="15"/>
      <c r="D425" s="15"/>
      <c r="E425" s="23"/>
    </row>
    <row r="426" spans="3:5" x14ac:dyDescent="0.25">
      <c r="C426" s="15"/>
      <c r="D426" s="15"/>
      <c r="E426" s="23"/>
    </row>
    <row r="427" spans="3:5" x14ac:dyDescent="0.25">
      <c r="C427" s="15"/>
      <c r="D427" s="15"/>
      <c r="E427" s="23"/>
    </row>
    <row r="428" spans="3:5" x14ac:dyDescent="0.25">
      <c r="C428" s="15"/>
      <c r="D428" s="15"/>
      <c r="E428" s="23"/>
    </row>
    <row r="429" spans="3:5" x14ac:dyDescent="0.25">
      <c r="C429" s="15"/>
      <c r="D429" s="15"/>
      <c r="E429" s="23"/>
    </row>
    <row r="430" spans="3:5" x14ac:dyDescent="0.25">
      <c r="C430" s="15"/>
      <c r="D430" s="15"/>
      <c r="E430" s="23"/>
    </row>
    <row r="431" spans="3:5" x14ac:dyDescent="0.25">
      <c r="C431" s="15"/>
      <c r="D431" s="15"/>
      <c r="E431" s="23"/>
    </row>
    <row r="432" spans="3:5" x14ac:dyDescent="0.25">
      <c r="C432" s="15"/>
      <c r="D432" s="15"/>
      <c r="E432" s="23"/>
    </row>
    <row r="433" spans="3:5" x14ac:dyDescent="0.25">
      <c r="C433" s="15"/>
      <c r="D433" s="15"/>
      <c r="E433" s="23"/>
    </row>
    <row r="434" spans="3:5" x14ac:dyDescent="0.25">
      <c r="C434" s="15"/>
      <c r="D434" s="15"/>
      <c r="E434" s="23"/>
    </row>
    <row r="435" spans="3:5" x14ac:dyDescent="0.25">
      <c r="C435" s="15"/>
      <c r="D435" s="15"/>
      <c r="E435" s="23"/>
    </row>
    <row r="436" spans="3:5" x14ac:dyDescent="0.25">
      <c r="C436" s="15"/>
      <c r="D436" s="15"/>
      <c r="E436" s="23"/>
    </row>
    <row r="437" spans="3:5" x14ac:dyDescent="0.25">
      <c r="C437" s="15"/>
      <c r="D437" s="15"/>
      <c r="E437" s="23"/>
    </row>
    <row r="438" spans="3:5" x14ac:dyDescent="0.25">
      <c r="C438" s="15"/>
      <c r="D438" s="15"/>
      <c r="E438" s="23"/>
    </row>
    <row r="439" spans="3:5" x14ac:dyDescent="0.25">
      <c r="C439" s="15"/>
      <c r="D439" s="15"/>
      <c r="E439" s="23"/>
    </row>
    <row r="440" spans="3:5" x14ac:dyDescent="0.25">
      <c r="C440" s="15"/>
      <c r="D440" s="15"/>
      <c r="E440" s="23"/>
    </row>
    <row r="441" spans="3:5" x14ac:dyDescent="0.25">
      <c r="C441" s="15"/>
      <c r="D441" s="15"/>
      <c r="E441" s="23"/>
    </row>
    <row r="442" spans="3:5" x14ac:dyDescent="0.25">
      <c r="C442" s="15"/>
      <c r="D442" s="15"/>
      <c r="E442" s="23"/>
    </row>
    <row r="443" spans="3:5" x14ac:dyDescent="0.25">
      <c r="C443" s="15"/>
      <c r="D443" s="15"/>
      <c r="E443" s="23"/>
    </row>
    <row r="444" spans="3:5" x14ac:dyDescent="0.25">
      <c r="C444" s="15"/>
      <c r="D444" s="15"/>
      <c r="E444" s="23"/>
    </row>
    <row r="445" spans="3:5" x14ac:dyDescent="0.25">
      <c r="C445" s="15"/>
      <c r="D445" s="15"/>
      <c r="E445" s="23"/>
    </row>
    <row r="446" spans="3:5" x14ac:dyDescent="0.25">
      <c r="C446" s="15"/>
      <c r="D446" s="15"/>
      <c r="E446" s="23"/>
    </row>
    <row r="447" spans="3:5" x14ac:dyDescent="0.25">
      <c r="C447" s="15"/>
      <c r="D447" s="15"/>
      <c r="E447" s="23"/>
    </row>
    <row r="448" spans="3:5" x14ac:dyDescent="0.25">
      <c r="C448" s="15"/>
      <c r="D448" s="15"/>
      <c r="E448" s="23"/>
    </row>
    <row r="449" spans="3:5" x14ac:dyDescent="0.25">
      <c r="C449" s="15"/>
      <c r="D449" s="15"/>
      <c r="E449" s="23"/>
    </row>
    <row r="450" spans="3:5" x14ac:dyDescent="0.25">
      <c r="C450" s="15"/>
      <c r="D450" s="15"/>
      <c r="E450" s="23"/>
    </row>
    <row r="451" spans="3:5" x14ac:dyDescent="0.25">
      <c r="C451" s="15"/>
      <c r="D451" s="15"/>
      <c r="E451" s="23"/>
    </row>
    <row r="452" spans="3:5" x14ac:dyDescent="0.25">
      <c r="C452" s="15"/>
      <c r="D452" s="15"/>
      <c r="E452" s="23"/>
    </row>
    <row r="453" spans="3:5" x14ac:dyDescent="0.25">
      <c r="C453" s="15"/>
      <c r="D453" s="15"/>
      <c r="E453" s="23"/>
    </row>
    <row r="454" spans="3:5" x14ac:dyDescent="0.25">
      <c r="C454" s="15"/>
      <c r="D454" s="15"/>
      <c r="E454" s="23"/>
    </row>
    <row r="455" spans="3:5" x14ac:dyDescent="0.25">
      <c r="C455" s="15"/>
      <c r="D455" s="15"/>
      <c r="E455" s="23"/>
    </row>
    <row r="456" spans="3:5" x14ac:dyDescent="0.25">
      <c r="C456" s="15"/>
      <c r="D456" s="15"/>
      <c r="E456" s="23"/>
    </row>
    <row r="457" spans="3:5" x14ac:dyDescent="0.25">
      <c r="C457" s="15"/>
      <c r="D457" s="15"/>
      <c r="E457" s="23"/>
    </row>
    <row r="458" spans="3:5" x14ac:dyDescent="0.25">
      <c r="C458" s="15"/>
      <c r="D458" s="15"/>
      <c r="E458" s="23"/>
    </row>
    <row r="459" spans="3:5" x14ac:dyDescent="0.25">
      <c r="C459" s="15"/>
      <c r="D459" s="15"/>
      <c r="E459" s="23"/>
    </row>
    <row r="460" spans="3:5" x14ac:dyDescent="0.25">
      <c r="C460" s="15"/>
      <c r="D460" s="15"/>
      <c r="E460" s="23"/>
    </row>
    <row r="461" spans="3:5" x14ac:dyDescent="0.25">
      <c r="C461" s="15"/>
      <c r="D461" s="15"/>
      <c r="E461" s="23"/>
    </row>
    <row r="462" spans="3:5" x14ac:dyDescent="0.25">
      <c r="C462" s="15"/>
      <c r="D462" s="15"/>
      <c r="E462" s="23"/>
    </row>
    <row r="463" spans="3:5" x14ac:dyDescent="0.25">
      <c r="C463" s="15"/>
      <c r="D463" s="15"/>
      <c r="E463" s="23"/>
    </row>
    <row r="464" spans="3:5" x14ac:dyDescent="0.25">
      <c r="C464" s="15"/>
      <c r="D464" s="15"/>
      <c r="E464" s="23"/>
    </row>
    <row r="465" spans="3:5" x14ac:dyDescent="0.25">
      <c r="C465" s="15"/>
      <c r="D465" s="15"/>
      <c r="E465" s="23"/>
    </row>
    <row r="466" spans="3:5" x14ac:dyDescent="0.25">
      <c r="C466" s="15"/>
      <c r="D466" s="15"/>
      <c r="E466" s="23"/>
    </row>
    <row r="467" spans="3:5" x14ac:dyDescent="0.25">
      <c r="E467" s="23"/>
    </row>
    <row r="468" spans="3:5" x14ac:dyDescent="0.25">
      <c r="E468" s="23"/>
    </row>
    <row r="469" spans="3:5" x14ac:dyDescent="0.25">
      <c r="E469" s="23"/>
    </row>
    <row r="470" spans="3:5" x14ac:dyDescent="0.25">
      <c r="E470" s="23"/>
    </row>
    <row r="471" spans="3:5" x14ac:dyDescent="0.25">
      <c r="E471" s="23"/>
    </row>
    <row r="472" spans="3:5" x14ac:dyDescent="0.25">
      <c r="E472" s="23"/>
    </row>
    <row r="473" spans="3:5" x14ac:dyDescent="0.25">
      <c r="E473" s="23"/>
    </row>
    <row r="474" spans="3:5" x14ac:dyDescent="0.25">
      <c r="E474" s="23"/>
    </row>
    <row r="475" spans="3:5" x14ac:dyDescent="0.25">
      <c r="E475" s="23"/>
    </row>
    <row r="476" spans="3:5" x14ac:dyDescent="0.25">
      <c r="E476" s="23"/>
    </row>
    <row r="477" spans="3:5" x14ac:dyDescent="0.25">
      <c r="E477" s="23"/>
    </row>
    <row r="478" spans="3:5" x14ac:dyDescent="0.25">
      <c r="E478" s="23"/>
    </row>
    <row r="479" spans="3:5" x14ac:dyDescent="0.25">
      <c r="E479" s="23"/>
    </row>
    <row r="480" spans="3:5" x14ac:dyDescent="0.25">
      <c r="E480" s="23"/>
    </row>
    <row r="481" spans="5:5" x14ac:dyDescent="0.25">
      <c r="E481" s="23"/>
    </row>
    <row r="482" spans="5:5" x14ac:dyDescent="0.25">
      <c r="E482" s="23"/>
    </row>
    <row r="483" spans="5:5" x14ac:dyDescent="0.25">
      <c r="E483" s="23"/>
    </row>
    <row r="484" spans="5:5" x14ac:dyDescent="0.25">
      <c r="E484" s="23"/>
    </row>
    <row r="485" spans="5:5" x14ac:dyDescent="0.25">
      <c r="E485" s="23"/>
    </row>
    <row r="486" spans="5:5" x14ac:dyDescent="0.25">
      <c r="E486" s="23"/>
    </row>
    <row r="487" spans="5:5" x14ac:dyDescent="0.25">
      <c r="E487" s="23"/>
    </row>
    <row r="488" spans="5:5" x14ac:dyDescent="0.25">
      <c r="E488" s="23"/>
    </row>
    <row r="489" spans="5:5" x14ac:dyDescent="0.25">
      <c r="E489" s="23"/>
    </row>
    <row r="490" spans="5:5" x14ac:dyDescent="0.25">
      <c r="E490" s="23"/>
    </row>
    <row r="491" spans="5:5" x14ac:dyDescent="0.25">
      <c r="E491" s="23"/>
    </row>
    <row r="492" spans="5:5" x14ac:dyDescent="0.25">
      <c r="E492" s="23"/>
    </row>
    <row r="493" spans="5:5" x14ac:dyDescent="0.25">
      <c r="E493" s="23"/>
    </row>
    <row r="494" spans="5:5" x14ac:dyDescent="0.25">
      <c r="E494" s="23"/>
    </row>
    <row r="495" spans="5:5" x14ac:dyDescent="0.25">
      <c r="E495" s="23"/>
    </row>
    <row r="496" spans="5:5" x14ac:dyDescent="0.25">
      <c r="E496" s="23"/>
    </row>
    <row r="497" spans="5:5" x14ac:dyDescent="0.25">
      <c r="E497" s="23"/>
    </row>
    <row r="498" spans="5:5" x14ac:dyDescent="0.25">
      <c r="E498" s="23"/>
    </row>
    <row r="499" spans="5:5" x14ac:dyDescent="0.25">
      <c r="E499" s="23"/>
    </row>
    <row r="500" spans="5:5" x14ac:dyDescent="0.25">
      <c r="E500" s="23"/>
    </row>
    <row r="501" spans="5:5" x14ac:dyDescent="0.25">
      <c r="E501" s="23"/>
    </row>
    <row r="502" spans="5:5" x14ac:dyDescent="0.25">
      <c r="E502" s="23"/>
    </row>
    <row r="503" spans="5:5" x14ac:dyDescent="0.25">
      <c r="E503" s="23"/>
    </row>
    <row r="504" spans="5:5" x14ac:dyDescent="0.25">
      <c r="E504" s="23"/>
    </row>
    <row r="505" spans="5:5" x14ac:dyDescent="0.25">
      <c r="E505" s="23"/>
    </row>
    <row r="506" spans="5:5" x14ac:dyDescent="0.25">
      <c r="E506" s="23"/>
    </row>
    <row r="507" spans="5:5" x14ac:dyDescent="0.25">
      <c r="E507" s="23"/>
    </row>
    <row r="508" spans="5:5" x14ac:dyDescent="0.25">
      <c r="E508" s="23"/>
    </row>
    <row r="509" spans="5:5" x14ac:dyDescent="0.25">
      <c r="E509" s="23"/>
    </row>
    <row r="510" spans="5:5" x14ac:dyDescent="0.25">
      <c r="E510" s="23"/>
    </row>
    <row r="511" spans="5:5" x14ac:dyDescent="0.25">
      <c r="E511" s="23"/>
    </row>
  </sheetData>
  <mergeCells count="2">
    <mergeCell ref="A6:E6"/>
    <mergeCell ref="A7:E7"/>
  </mergeCells>
  <dataValidations count="1">
    <dataValidation type="whole" allowBlank="1" showInputMessage="1" showErrorMessage="1" sqref="B3">
      <formula1>1</formula1>
      <formula2>30</formula2>
    </dataValidation>
  </dataValidations>
  <printOptions horizontalCentered="1" verticalCentered="1" headings="1"/>
  <pageMargins left="0.75" right="0.75" top="1" bottom="1" header="0.5" footer="0.5"/>
  <pageSetup scale="10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PV Factor</vt:lpstr>
      <vt:lpstr>Amortization</vt:lpstr>
      <vt:lpstr>PV </vt:lpstr>
      <vt:lpstr>Functions</vt:lpstr>
      <vt:lpstr>Monthly compounding</vt:lpstr>
      <vt:lpstr>Car Loan</vt:lpstr>
      <vt:lpstr>Mortgage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Back</dc:creator>
  <cp:lastModifiedBy>harold</cp:lastModifiedBy>
  <dcterms:created xsi:type="dcterms:W3CDTF">2016-10-06T18:19:24Z</dcterms:created>
  <dcterms:modified xsi:type="dcterms:W3CDTF">2017-03-18T17:51:08Z</dcterms:modified>
</cp:coreProperties>
</file>